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mayo\"/>
    </mc:Choice>
  </mc:AlternateContent>
  <xr:revisionPtr revIDLastSave="0" documentId="8_{265BF715-608B-4117-B320-4044EC3071E4}" xr6:coauthVersionLast="47" xr6:coauthVersionMax="47" xr10:uidLastSave="{00000000-0000-0000-0000-000000000000}"/>
  <bookViews>
    <workbookView xWindow="2460" yWindow="2460" windowWidth="21600" windowHeight="11385" firstSheet="4" activeTab="4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024" sheetId="2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'018'!$A$1:$AH$32</definedName>
    <definedName name="_xlnm.Print_Area" localSheetId="3">'021'!$A$1:$AH$33</definedName>
    <definedName name="_xlnm.Print_Area" localSheetId="4">'024'!$A$1:$AG$35</definedName>
    <definedName name="_xlnm.Print_Area" localSheetId="5">'032'!$A$1:$AH$31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6" i="2" l="1"/>
  <c r="AJ17" i="2"/>
  <c r="AJ18" i="2"/>
  <c r="AJ20" i="2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19" i="2"/>
  <c r="AJ19" i="2" s="1"/>
  <c r="D15" i="2"/>
  <c r="D12" i="2"/>
  <c r="AD12" i="5"/>
  <c r="AC12" i="5"/>
  <c r="D12" i="5"/>
  <c r="D22" i="5"/>
  <c r="D21" i="5"/>
  <c r="D20" i="5"/>
  <c r="D17" i="5"/>
  <c r="D16" i="5"/>
  <c r="D13" i="5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8" i="8" l="1"/>
  <c r="AF18" i="8" s="1"/>
  <c r="AE13" i="8"/>
  <c r="AF13" i="8" s="1"/>
  <c r="AJ21" i="2"/>
  <c r="AJ23" i="2" s="1"/>
  <c r="AE21" i="8"/>
  <c r="AF21" i="8" s="1"/>
  <c r="D21" i="2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27" i="6"/>
  <c r="AF27" i="6" s="1"/>
  <c r="AE17" i="6"/>
  <c r="AF1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2" i="5"/>
  <c r="AC22" i="5"/>
  <c r="AD21" i="5"/>
  <c r="AC21" i="5"/>
  <c r="AD20" i="5"/>
  <c r="AC20" i="5"/>
  <c r="AD17" i="5"/>
  <c r="AC17" i="5"/>
  <c r="AD16" i="5"/>
  <c r="AC16" i="5"/>
  <c r="AD13" i="5"/>
  <c r="AC13" i="5"/>
  <c r="AE22" i="5" l="1"/>
  <c r="AF22" i="5" s="1"/>
  <c r="AE21" i="5"/>
  <c r="AF21" i="5" s="1"/>
  <c r="AE20" i="5"/>
  <c r="AF20" i="5" s="1"/>
  <c r="AE17" i="5"/>
  <c r="AF17" i="5" s="1"/>
  <c r="AE16" i="5"/>
  <c r="AF16" i="5" s="1"/>
  <c r="AE13" i="5"/>
  <c r="AF13" i="5" s="1"/>
  <c r="AE12" i="5"/>
  <c r="AF12" i="5" s="1"/>
  <c r="AD20" i="4"/>
  <c r="AC20" i="4"/>
  <c r="AD19" i="4"/>
  <c r="AC19" i="4"/>
  <c r="AD18" i="4"/>
  <c r="AC18" i="4"/>
  <c r="AD15" i="4"/>
  <c r="AC15" i="4"/>
  <c r="AD14" i="4"/>
  <c r="AC14" i="4"/>
  <c r="AD13" i="4"/>
  <c r="AC13" i="4"/>
  <c r="AD12" i="4"/>
  <c r="AC12" i="4"/>
  <c r="AE12" i="4" l="1"/>
  <c r="AF12" i="4" s="1"/>
  <c r="AE14" i="4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H20" i="2" s="1"/>
  <c r="AD19" i="2"/>
  <c r="AC19" i="2"/>
  <c r="AH19" i="2" s="1"/>
  <c r="AD18" i="2"/>
  <c r="AC18" i="2"/>
  <c r="AH18" i="2" s="1"/>
  <c r="AD17" i="2"/>
  <c r="AC17" i="2"/>
  <c r="AH17" i="2" s="1"/>
  <c r="AD16" i="2"/>
  <c r="AC16" i="2"/>
  <c r="AD15" i="2"/>
  <c r="AC15" i="2"/>
  <c r="AH15" i="2" s="1"/>
  <c r="AD12" i="2"/>
  <c r="AC12" i="2"/>
  <c r="AC21" i="2" l="1"/>
  <c r="AH16" i="2"/>
  <c r="AE24" i="2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<sst xmlns="http://schemas.openxmlformats.org/spreadsheetml/2006/main" count="894" uniqueCount="255">
  <si>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</si>
  <si>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</si>
  <si>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</si>
  <si>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</si>
  <si>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</si>
  <si>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</si>
  <si>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</si>
  <si>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</si>
  <si>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</si>
  <si>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</si>
  <si>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</si>
  <si>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</si>
  <si>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</si>
  <si>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</si>
  <si>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</si>
  <si>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</si>
  <si>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</si>
  <si>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</si>
  <si>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</si>
  <si>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</si>
  <si>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</si>
  <si>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</si>
  <si>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</si>
  <si>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</si>
  <si>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</si>
  <si>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</si>
  <si>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</si>
  <si>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</si>
  <si>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</si>
  <si>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</si>
  <si>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</si>
  <si>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</si>
  <si>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</si>
  <si>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</si>
  <si>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</si>
  <si>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</si>
  <si>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</si>
  <si>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</si>
  <si>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</si>
  <si>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</si>
  <si>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</si>
  <si>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</si>
  <si>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</si>
  <si>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</si>
  <si>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</si>
  <si>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</si>
  <si>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</si>
  <si>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</si>
  <si>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</si>
  <si>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</si>
  <si>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</si>
  <si>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</si>
  <si>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</si>
  <si>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</si>
  <si>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</si>
  <si>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</si>
  <si>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</si>
  <si>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</si>
  <si>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</si>
  <si>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</si>
  <si>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</si>
  <si>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</si>
  <si>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</si>
  <si>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</si>
  <si>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</si>
  <si>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</si>
  <si>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</si>
  <si>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</si>
  <si>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</si>
  <si>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</si>
  <si>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</si>
  <si>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</si>
  <si>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</si>
  <si>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</si>
  <si>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</si>
  <si>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</si>
  <si>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</si>
  <si>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</si>
  <si>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</si>
  <si>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</si>
  <si>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</si>
  <si>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</si>
  <si>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</si>
  <si>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</si>
  <si>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</si>
  <si>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</si>
  <si>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</si>
  <si>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</si>
  <si>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</si>
  <si>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</si>
  <si>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</si>
  <si>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</si>
  <si>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</si>
  <si>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</si>
  <si>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</si>
  <si>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</si>
  <si>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</si>
  <si>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</si>
  <si>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</si>
  <si>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</si>
  <si>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</si>
  <si>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</si>
  <si>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</si>
  <si>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</si>
  <si>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</si>
  <si>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</si>
  <si>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</si>
  <si>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</si>
  <si>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DIF MUNICIPAL.</t>
    </r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</si>
  <si>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</si>
  <si>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</si>
  <si>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</si>
  <si>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</si>
  <si>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</si>
  <si>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Apoyos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</si>
  <si>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</si>
  <si>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</si>
  <si>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</si>
  <si>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</si>
  <si>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 xml:space="preserve">Traslados </t>
  </si>
  <si>
    <t>Otorgar consultas médicas, terapias psicológicas y fisioterapias.</t>
  </si>
  <si>
    <t xml:space="preserve">Consultas 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</si>
  <si>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</si>
  <si>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</si>
  <si>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</si>
  <si>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</si>
  <si>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</si>
  <si>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</si>
  <si>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</si>
  <si>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</si>
  <si>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</si>
  <si>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</si>
  <si>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</si>
  <si>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</si>
  <si>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</si>
  <si>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</si>
  <si>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</si>
  <si>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</si>
  <si>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</si>
  <si>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</si>
  <si>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</si>
  <si>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</si>
  <si>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</si>
  <si>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</si>
  <si>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</si>
  <si>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</si>
  <si>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</si>
  <si>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</si>
  <si>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</si>
  <si>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</si>
  <si>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</si>
  <si>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</si>
  <si>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</si>
  <si>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</si>
  <si>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</si>
  <si>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</si>
  <si>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</si>
  <si>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</si>
  <si>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</si>
  <si>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</si>
  <si>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</si>
  <si>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</si>
  <si>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</si>
  <si>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</si>
  <si>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</si>
  <si>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</si>
  <si>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</si>
  <si>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</si>
  <si>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</si>
  <si>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</si>
  <si>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</si>
  <si>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</si>
  <si>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</si>
  <si>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</si>
  <si>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</si>
  <si>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</si>
  <si>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</si>
  <si>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Esmeralda Trevera Pérez</t>
    </r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</si>
  <si>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</si>
  <si>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</si>
  <si>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</si>
  <si>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de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</si>
  <si>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</si>
  <si>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</si>
  <si>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</si>
  <si>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</si>
  <si>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</si>
  <si>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</si>
  <si>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</si>
  <si>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</si>
  <si>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</si>
  <si>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</si>
  <si>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</si>
  <si>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</si>
  <si>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</si>
  <si>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</si>
  <si>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</si>
  <si>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</si>
  <si>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</si>
  <si>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</si>
  <si>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</si>
  <si>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</si>
  <si>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</si>
  <si>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</si>
  <si>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</si>
  <si>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</si>
  <si>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</si>
  <si>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</si>
  <si>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</si>
  <si>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</si>
  <si>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</si>
  <si>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</si>
  <si>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</si>
  <si>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</si>
  <si>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</si>
  <si>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</si>
  <si>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</si>
  <si>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</si>
  <si>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</si>
  <si>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</si>
  <si>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</si>
  <si>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</si>
  <si>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</si>
  <si>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</si>
  <si>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</si>
  <si>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</si>
  <si>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</si>
  <si>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</si>
  <si>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</si>
  <si>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</si>
  <si>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</si>
  <si>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</si>
  <si>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</si>
  <si>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</si>
  <si>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</si>
  <si>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</si>
  <si>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</si>
  <si>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</si>
  <si>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</si>
  <si>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</si>
  <si>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</si>
  <si>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</si>
  <si>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</si>
  <si>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</si>
  <si>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</si>
  <si>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</si>
  <si>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Mauro Negrete Ata  </t>
    </r>
  </si>
  <si>
    <t>.</t>
  </si>
  <si>
    <t>UNIDAD ADMINISTRATIVA RESPONSABLE: 006 OBRAS PÚBLICAS.</t>
  </si>
  <si>
    <t>Construir y planear obras en beneficio de la población.</t>
  </si>
  <si>
    <t>Atender auditorías y requerimientos de índole estatal y federal.</t>
  </si>
  <si>
    <t>Realizar obras de bienes comunitarios (educativo, salud, deportiva, religión, etc.).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</si>
  <si>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ING. AMANDO AVILA OCOTZI</t>
    </r>
  </si>
  <si>
    <t>PROGRAMA OPERATIVO ANUAL 2026</t>
  </si>
  <si>
    <t>REPORTE AL MES DE: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</si>
</sst>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$&quot;#,##0.00"/>
  </numFmts>
  <fonts count="19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5" fontId="2" fillId="0" borderId="0" xfId="0" applyNumberFormat="1" applyFont="1"/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justify"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8" fillId="0" borderId="0" xfId="0" applyFont="1"/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7243759"/>
          <a:ext cx="14570865" cy="1141668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9525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24</xdr:row>
      <xdr:rowOff>150020</xdr:rowOff>
    </xdr:from>
    <xdr:to>
      <xdr:col>31</xdr:col>
      <xdr:colOff>419099</xdr:colOff>
      <xdr:row>32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393156" y="8293895"/>
          <a:ext cx="1218009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Esmeralda Trevera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1381" y="9373661"/>
          <a:ext cx="13294519" cy="125445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Ing. Amando Avila Ocotzi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376542</xdr:colOff>
      <xdr:row>0</xdr:row>
      <xdr:rowOff>87730</xdr:rowOff>
    </xdr:from>
    <xdr:to>
      <xdr:col>1</xdr:col>
      <xdr:colOff>598445</xdr:colOff>
      <xdr:row>2</xdr:row>
      <xdr:rowOff>268404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6542" y="87730"/>
          <a:ext cx="673087" cy="895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379496</xdr:colOff>
      <xdr:row>0</xdr:row>
      <xdr:rowOff>160421</xdr:rowOff>
    </xdr:from>
    <xdr:to>
      <xdr:col>32</xdr:col>
      <xdr:colOff>112796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41930" y="160421"/>
          <a:ext cx="723399" cy="753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1284550</xdr:colOff>
      <xdr:row>0</xdr:row>
      <xdr:rowOff>106891</xdr:rowOff>
    </xdr:from>
    <xdr:to>
      <xdr:col>2</xdr:col>
      <xdr:colOff>200024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5" y="106891"/>
          <a:ext cx="601399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95253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8086728"/>
          <a:ext cx="14730943" cy="1178314"/>
          <a:chOff x="0" y="8888944"/>
          <a:chExt cx="15435793" cy="1209581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3536155" y="8888944"/>
            <a:ext cx="11899638" cy="1192542"/>
            <a:chOff x="9687296" y="8875688"/>
            <a:chExt cx="9485509" cy="116543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Text Box 2">
              <a:extLst>
                <a:ext uri="{FF2B5EF4-FFF2-40B4-BE49-F238E27FC236}">
                  <a16:creationId xmlns:a16="http://schemas.microsoft.com/office/drawing/2014/main" id="{1441A82A-5A19-5E63-9DF5-AECC57E07850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9687296" y="889885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Elaboró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/>
              <a:r>
                <a:rPr lang="es-ES" sz="1000" b="1" i="0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Ing. Ramiro Rodríguez Hernández</a:t>
              </a:r>
            </a:p>
            <a:p>
              <a:pPr algn="ctr" rtl="0"/>
              <a:r>
                <a:rPr lang="es-ES" sz="1000" b="0" i="1" baseline="0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Coordinador de Ecología</a:t>
              </a:r>
              <a:endParaRPr lang="es-MX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Mauro Negrete Ata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30</xdr:col>
      <xdr:colOff>438150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7841193"/>
          <a:ext cx="13167519" cy="1283029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3929-607E-4A69-85A8-E0CB5ACD05BD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5" ht="30" customHeight="1" x14ac:dyDescent="0.2">
      <c r="A2" s="204" t="s">
        <v>49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5" t="s">
        <v>171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7"/>
      <c r="M4" s="208" t="s">
        <v>70</v>
      </c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9"/>
    </row>
    <row r="5" spans="1:35" ht="15.75" customHeight="1" x14ac:dyDescent="0.2">
      <c r="A5" s="210" t="s">
        <v>178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2"/>
    </row>
    <row r="6" spans="1:35" ht="12.75" customHeight="1" x14ac:dyDescent="0.2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</row>
    <row r="7" spans="1:35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7" t="s">
        <v>10</v>
      </c>
    </row>
    <row r="8" spans="1:35" s="3" customFormat="1" ht="15.75" customHeight="1" x14ac:dyDescent="0.2">
      <c r="A8" s="193"/>
      <c r="B8" s="196"/>
      <c r="C8" s="199"/>
      <c r="D8" s="199"/>
      <c r="E8" s="190" t="s">
        <v>11</v>
      </c>
      <c r="F8" s="190"/>
      <c r="G8" s="190" t="s">
        <v>12</v>
      </c>
      <c r="H8" s="190"/>
      <c r="I8" s="190" t="s">
        <v>13</v>
      </c>
      <c r="J8" s="190"/>
      <c r="K8" s="190" t="s">
        <v>14</v>
      </c>
      <c r="L8" s="190"/>
      <c r="M8" s="191" t="s">
        <v>15</v>
      </c>
      <c r="N8" s="190"/>
      <c r="O8" s="190" t="s">
        <v>16</v>
      </c>
      <c r="P8" s="190"/>
      <c r="Q8" s="190" t="s">
        <v>17</v>
      </c>
      <c r="R8" s="190"/>
      <c r="S8" s="190" t="s">
        <v>18</v>
      </c>
      <c r="T8" s="190"/>
      <c r="U8" s="190" t="s">
        <v>19</v>
      </c>
      <c r="V8" s="190"/>
      <c r="W8" s="190" t="s">
        <v>20</v>
      </c>
      <c r="X8" s="190"/>
      <c r="Y8" s="190" t="s">
        <v>21</v>
      </c>
      <c r="Z8" s="190"/>
      <c r="AA8" s="190" t="s">
        <v>22</v>
      </c>
      <c r="AB8" s="190"/>
      <c r="AC8" s="186"/>
      <c r="AD8" s="186"/>
      <c r="AE8" s="186"/>
      <c r="AF8" s="186"/>
      <c r="AG8" s="188"/>
    </row>
    <row r="9" spans="1:35" s="3" customFormat="1" ht="13.5" customHeight="1" x14ac:dyDescent="0.2">
      <c r="A9" s="194"/>
      <c r="B9" s="197"/>
      <c r="C9" s="200"/>
      <c r="D9" s="200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186"/>
      <c r="AF9" s="186"/>
      <c r="AG9" s="189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50" t="s">
        <v>71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2" t="s">
        <v>72</v>
      </c>
      <c r="C12" s="68" t="s">
        <v>73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2" t="s">
        <v>74</v>
      </c>
      <c r="C13" s="68" t="s">
        <v>75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76</v>
      </c>
      <c r="B14" s="152" t="s">
        <v>77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2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50" t="s">
        <v>179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5" t="s">
        <v>78</v>
      </c>
      <c r="C17" s="68" t="s">
        <v>79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5" t="s">
        <v>80</v>
      </c>
      <c r="C18" s="68" t="s">
        <v>81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4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60" t="s">
        <v>82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5" t="s">
        <v>83</v>
      </c>
      <c r="C21" s="68" t="s">
        <v>84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5" t="s">
        <v>85</v>
      </c>
      <c r="C22" s="68" t="s">
        <v>86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87</v>
      </c>
      <c r="B23" s="155" t="s">
        <v>88</v>
      </c>
      <c r="C23" s="68" t="s">
        <v>79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5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89</v>
      </c>
      <c r="B25" s="162" t="s">
        <v>90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91</v>
      </c>
      <c r="B26" s="155" t="s">
        <v>180</v>
      </c>
      <c r="C26" s="108" t="s">
        <v>79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B0B-EE32-44D4-8CDB-FC53CE7150F1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38" t="s">
        <v>2</v>
      </c>
      <c r="B1" s="232" t="s">
        <v>3</v>
      </c>
      <c r="C1" s="238" t="s">
        <v>2</v>
      </c>
      <c r="D1" s="232" t="s">
        <v>3</v>
      </c>
      <c r="E1" s="238" t="s">
        <v>2</v>
      </c>
      <c r="F1" s="232" t="s">
        <v>3</v>
      </c>
      <c r="G1" s="238" t="s">
        <v>2</v>
      </c>
      <c r="H1" s="232" t="s">
        <v>3</v>
      </c>
    </row>
    <row r="2" spans="1:8" x14ac:dyDescent="0.2">
      <c r="A2" s="239"/>
      <c r="B2" s="233"/>
      <c r="C2" s="239"/>
      <c r="D2" s="233"/>
      <c r="E2" s="239"/>
      <c r="F2" s="233"/>
      <c r="G2" s="239"/>
      <c r="H2" s="233"/>
    </row>
    <row r="3" spans="1:8" x14ac:dyDescent="0.2">
      <c r="A3" s="240"/>
      <c r="B3" s="234"/>
      <c r="C3" s="239"/>
      <c r="D3" s="233"/>
      <c r="E3" s="239"/>
      <c r="F3" s="233"/>
      <c r="G3" s="240"/>
      <c r="H3" s="234"/>
    </row>
    <row r="4" spans="1:8" x14ac:dyDescent="0.2">
      <c r="A4" s="147"/>
      <c r="B4" s="148"/>
      <c r="C4" s="149"/>
      <c r="D4" s="148"/>
      <c r="E4" s="149"/>
      <c r="F4" s="148"/>
      <c r="G4" s="147"/>
      <c r="H4" s="148"/>
    </row>
    <row r="5" spans="1:8" ht="51" x14ac:dyDescent="0.2">
      <c r="A5" s="150" t="s">
        <v>25</v>
      </c>
      <c r="B5" s="150" t="s">
        <v>93</v>
      </c>
      <c r="C5" s="150" t="s">
        <v>25</v>
      </c>
      <c r="D5" s="150" t="s">
        <v>123</v>
      </c>
      <c r="E5" s="150" t="s">
        <v>25</v>
      </c>
      <c r="F5" s="150" t="s">
        <v>148</v>
      </c>
      <c r="G5" s="150" t="s">
        <v>25</v>
      </c>
      <c r="H5" s="150" t="s">
        <v>156</v>
      </c>
    </row>
    <row r="6" spans="1:8" ht="68.25" customHeight="1" x14ac:dyDescent="0.2">
      <c r="A6" s="151" t="s">
        <v>27</v>
      </c>
      <c r="B6" s="152" t="s">
        <v>94</v>
      </c>
      <c r="C6" s="151" t="s">
        <v>27</v>
      </c>
      <c r="D6" s="152" t="s">
        <v>124</v>
      </c>
      <c r="E6" s="151" t="s">
        <v>27</v>
      </c>
      <c r="F6" s="152" t="s">
        <v>149</v>
      </c>
      <c r="G6" s="151" t="s">
        <v>27</v>
      </c>
      <c r="H6" s="152" t="s">
        <v>157</v>
      </c>
    </row>
    <row r="7" spans="1:8" ht="58.5" customHeight="1" x14ac:dyDescent="0.2">
      <c r="A7" s="151" t="s">
        <v>30</v>
      </c>
      <c r="B7" s="152" t="s">
        <v>96</v>
      </c>
      <c r="C7" s="151" t="s">
        <v>30</v>
      </c>
      <c r="D7" s="152" t="s">
        <v>126</v>
      </c>
      <c r="E7" s="151" t="s">
        <v>30</v>
      </c>
      <c r="F7" s="152" t="s">
        <v>150</v>
      </c>
      <c r="G7" s="151" t="s">
        <v>30</v>
      </c>
      <c r="H7" s="152" t="s">
        <v>159</v>
      </c>
    </row>
    <row r="8" spans="1:8" ht="40.5" customHeight="1" x14ac:dyDescent="0.2">
      <c r="A8" s="151" t="s">
        <v>76</v>
      </c>
      <c r="B8" s="152" t="s">
        <v>98</v>
      </c>
      <c r="C8" s="151"/>
      <c r="D8" s="152"/>
      <c r="E8" s="151"/>
      <c r="F8" s="152"/>
      <c r="G8" s="151"/>
      <c r="H8" s="152"/>
    </row>
    <row r="9" spans="1:8" ht="63.75" x14ac:dyDescent="0.2">
      <c r="A9" s="151" t="s">
        <v>100</v>
      </c>
      <c r="B9" s="152" t="s">
        <v>101</v>
      </c>
      <c r="C9" s="153" t="s">
        <v>33</v>
      </c>
      <c r="D9" s="150" t="s">
        <v>128</v>
      </c>
      <c r="E9" s="153" t="s">
        <v>33</v>
      </c>
      <c r="F9" s="150" t="s">
        <v>151</v>
      </c>
      <c r="G9" s="153" t="s">
        <v>33</v>
      </c>
      <c r="H9" s="150" t="s">
        <v>160</v>
      </c>
    </row>
    <row r="10" spans="1:8" ht="56.25" customHeight="1" x14ac:dyDescent="0.2">
      <c r="A10" s="151"/>
      <c r="B10" s="152"/>
      <c r="C10" s="154" t="s">
        <v>35</v>
      </c>
      <c r="D10" s="155" t="s">
        <v>129</v>
      </c>
      <c r="E10" s="154" t="s">
        <v>35</v>
      </c>
      <c r="F10" s="155" t="s">
        <v>152</v>
      </c>
      <c r="G10" s="154" t="s">
        <v>35</v>
      </c>
      <c r="H10" s="155" t="s">
        <v>161</v>
      </c>
    </row>
    <row r="11" spans="1:8" ht="76.5" customHeight="1" x14ac:dyDescent="0.2">
      <c r="A11" s="153" t="s">
        <v>33</v>
      </c>
      <c r="B11" s="150" t="s">
        <v>103</v>
      </c>
      <c r="C11" s="154" t="s">
        <v>38</v>
      </c>
      <c r="D11" s="155" t="s">
        <v>131</v>
      </c>
      <c r="E11" s="154" t="s">
        <v>38</v>
      </c>
      <c r="F11" s="155" t="s">
        <v>154</v>
      </c>
      <c r="G11" s="154" t="s">
        <v>38</v>
      </c>
      <c r="H11" s="155" t="s">
        <v>163</v>
      </c>
    </row>
    <row r="12" spans="1:8" ht="51" x14ac:dyDescent="0.2">
      <c r="A12" s="154" t="s">
        <v>35</v>
      </c>
      <c r="B12" s="155" t="s">
        <v>104</v>
      </c>
      <c r="C12" s="154" t="s">
        <v>59</v>
      </c>
      <c r="D12" s="155" t="s">
        <v>133</v>
      </c>
      <c r="E12" s="156"/>
      <c r="F12" s="157"/>
      <c r="G12" s="154" t="s">
        <v>59</v>
      </c>
      <c r="H12" s="155" t="s">
        <v>165</v>
      </c>
    </row>
    <row r="13" spans="1:8" ht="25.5" x14ac:dyDescent="0.2">
      <c r="A13" s="154" t="s">
        <v>38</v>
      </c>
      <c r="B13" s="155" t="s">
        <v>106</v>
      </c>
      <c r="C13" s="151"/>
      <c r="D13" s="152"/>
      <c r="E13" s="158"/>
      <c r="F13" s="159"/>
      <c r="G13" s="151"/>
      <c r="H13" s="152"/>
    </row>
    <row r="14" spans="1:8" ht="51" x14ac:dyDescent="0.2">
      <c r="A14" s="154" t="s">
        <v>59</v>
      </c>
      <c r="B14" s="155" t="s">
        <v>107</v>
      </c>
      <c r="C14" s="153" t="s">
        <v>40</v>
      </c>
      <c r="D14" s="160" t="s">
        <v>135</v>
      </c>
      <c r="E14" s="158"/>
      <c r="F14" s="159"/>
      <c r="G14" s="153" t="s">
        <v>40</v>
      </c>
      <c r="H14" s="160" t="s">
        <v>167</v>
      </c>
    </row>
    <row r="15" spans="1:8" ht="38.25" x14ac:dyDescent="0.2">
      <c r="A15" s="156"/>
      <c r="B15" s="157"/>
      <c r="C15" s="154" t="s">
        <v>42</v>
      </c>
      <c r="D15" s="155" t="s">
        <v>136</v>
      </c>
      <c r="E15" s="158"/>
      <c r="F15" s="159"/>
      <c r="G15" s="154" t="s">
        <v>42</v>
      </c>
      <c r="H15" s="155" t="s">
        <v>168</v>
      </c>
    </row>
    <row r="16" spans="1:8" ht="38.25" x14ac:dyDescent="0.2">
      <c r="A16" s="158"/>
      <c r="B16" s="159"/>
      <c r="C16" s="154" t="s">
        <v>47</v>
      </c>
      <c r="D16" s="155" t="s">
        <v>137</v>
      </c>
      <c r="E16" s="158"/>
      <c r="F16" s="159"/>
      <c r="G16" s="154" t="s">
        <v>47</v>
      </c>
      <c r="H16" s="155" t="s">
        <v>169</v>
      </c>
    </row>
    <row r="17" spans="1:8" ht="51" x14ac:dyDescent="0.2">
      <c r="A17" s="158"/>
      <c r="B17" s="159"/>
      <c r="C17" s="154" t="s">
        <v>87</v>
      </c>
      <c r="D17" s="155" t="s">
        <v>138</v>
      </c>
      <c r="E17" s="158"/>
      <c r="G17" s="156"/>
      <c r="H17" s="157"/>
    </row>
    <row r="18" spans="1:8" ht="25.5" x14ac:dyDescent="0.2">
      <c r="A18" s="158"/>
      <c r="B18" s="159"/>
      <c r="C18" s="154" t="s">
        <v>139</v>
      </c>
      <c r="D18" s="155" t="s">
        <v>140</v>
      </c>
      <c r="F18" s="51"/>
      <c r="G18" s="158"/>
      <c r="H18" s="159"/>
    </row>
    <row r="19" spans="1:8" ht="1.5" customHeight="1" x14ac:dyDescent="0.2">
      <c r="A19" s="158"/>
      <c r="C19" s="151"/>
      <c r="D19" s="152"/>
      <c r="G19" s="158"/>
      <c r="H19" s="159"/>
    </row>
    <row r="20" spans="1:8" ht="25.5" x14ac:dyDescent="0.2">
      <c r="B20" s="51"/>
      <c r="C20" s="161" t="s">
        <v>89</v>
      </c>
      <c r="D20" s="162" t="s">
        <v>142</v>
      </c>
      <c r="G20" s="158"/>
      <c r="H20" s="159"/>
    </row>
    <row r="21" spans="1:8" ht="25.5" x14ac:dyDescent="0.2">
      <c r="C21" s="154" t="s">
        <v>91</v>
      </c>
      <c r="D21" s="155" t="s">
        <v>143</v>
      </c>
      <c r="G21" s="158"/>
    </row>
    <row r="22" spans="1:8" ht="11.25" customHeight="1" x14ac:dyDescent="0.2">
      <c r="C22" s="154" t="s">
        <v>144</v>
      </c>
      <c r="D22" s="155" t="s">
        <v>145</v>
      </c>
      <c r="H22" s="51"/>
    </row>
    <row r="23" spans="1:8" hidden="1" x14ac:dyDescent="0.2">
      <c r="C23" s="156"/>
      <c r="D23" s="157"/>
    </row>
    <row r="24" spans="1:8" x14ac:dyDescent="0.2">
      <c r="C24" s="158"/>
      <c r="D24" s="159"/>
    </row>
    <row r="25" spans="1:8" x14ac:dyDescent="0.2">
      <c r="C25" s="158"/>
      <c r="D25" s="159"/>
    </row>
    <row r="26" spans="1:8" x14ac:dyDescent="0.2">
      <c r="C26" s="158"/>
      <c r="D26" s="159"/>
    </row>
    <row r="27" spans="1:8" x14ac:dyDescent="0.2">
      <c r="C27" s="158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9AE4-8023-4FB8-9E79-F945FB0E4EB0}">
  <sheetPr>
    <tabColor rgb="FF92D050"/>
  </sheetPr>
  <dimension ref="A1:D37"/>
  <sheetViews>
    <sheetView workbookViewId="0">
      <selection activeCell="B12" sqref="B12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5" t="s">
        <v>245</v>
      </c>
      <c r="B1" s="135" t="s">
        <v>184</v>
      </c>
      <c r="C1" s="241" t="s">
        <v>185</v>
      </c>
      <c r="D1" s="242"/>
    </row>
    <row r="2" spans="1:4" x14ac:dyDescent="0.2">
      <c r="A2" s="142" t="s">
        <v>183</v>
      </c>
      <c r="B2" s="146" t="s">
        <v>194</v>
      </c>
      <c r="C2" s="136" t="s">
        <v>187</v>
      </c>
      <c r="D2" s="137" t="s">
        <v>186</v>
      </c>
    </row>
    <row r="3" spans="1:4" x14ac:dyDescent="0.2">
      <c r="A3" s="143"/>
      <c r="B3" s="143"/>
      <c r="C3" s="138" t="s">
        <v>188</v>
      </c>
      <c r="D3" s="139" t="s">
        <v>189</v>
      </c>
    </row>
    <row r="4" spans="1:4" x14ac:dyDescent="0.2">
      <c r="A4" s="143"/>
      <c r="B4" s="143"/>
      <c r="C4" s="138" t="s">
        <v>190</v>
      </c>
      <c r="D4" s="139" t="s">
        <v>191</v>
      </c>
    </row>
    <row r="5" spans="1:4" x14ac:dyDescent="0.2">
      <c r="A5" s="143"/>
      <c r="B5" s="143"/>
      <c r="D5" s="139"/>
    </row>
    <row r="6" spans="1:4" x14ac:dyDescent="0.2">
      <c r="A6" s="144" t="s">
        <v>193</v>
      </c>
      <c r="B6" s="143" t="s">
        <v>195</v>
      </c>
      <c r="C6" s="138" t="s">
        <v>211</v>
      </c>
      <c r="D6" s="139" t="s">
        <v>198</v>
      </c>
    </row>
    <row r="7" spans="1:4" x14ac:dyDescent="0.2">
      <c r="A7" s="143"/>
      <c r="B7" s="143"/>
      <c r="C7" s="138" t="s">
        <v>196</v>
      </c>
      <c r="D7" s="139" t="s">
        <v>199</v>
      </c>
    </row>
    <row r="8" spans="1:4" x14ac:dyDescent="0.2">
      <c r="A8" s="143"/>
      <c r="B8" s="143"/>
      <c r="D8" s="139"/>
    </row>
    <row r="9" spans="1:4" x14ac:dyDescent="0.2">
      <c r="A9" s="144" t="s">
        <v>200</v>
      </c>
      <c r="B9" s="143" t="s">
        <v>201</v>
      </c>
      <c r="C9" s="138" t="s">
        <v>202</v>
      </c>
      <c r="D9" s="139" t="s">
        <v>203</v>
      </c>
    </row>
    <row r="10" spans="1:4" x14ac:dyDescent="0.2">
      <c r="A10" s="143"/>
      <c r="B10" s="143"/>
      <c r="D10" s="139" t="s">
        <v>204</v>
      </c>
    </row>
    <row r="11" spans="1:4" x14ac:dyDescent="0.2">
      <c r="A11" s="143"/>
      <c r="B11" s="143"/>
      <c r="D11" s="139" t="s">
        <v>205</v>
      </c>
    </row>
    <row r="12" spans="1:4" x14ac:dyDescent="0.2">
      <c r="A12" s="143"/>
      <c r="B12" s="143"/>
      <c r="D12" s="139" t="s">
        <v>206</v>
      </c>
    </row>
    <row r="13" spans="1:4" x14ac:dyDescent="0.2">
      <c r="A13" s="143"/>
      <c r="B13" s="143"/>
      <c r="D13" s="139"/>
    </row>
    <row r="14" spans="1:4" x14ac:dyDescent="0.2">
      <c r="A14" s="144" t="s">
        <v>207</v>
      </c>
      <c r="B14" s="143" t="s">
        <v>208</v>
      </c>
      <c r="C14" s="138" t="s">
        <v>209</v>
      </c>
      <c r="D14" s="139" t="s">
        <v>210</v>
      </c>
    </row>
    <row r="15" spans="1:4" x14ac:dyDescent="0.2">
      <c r="A15" s="143"/>
      <c r="B15" s="143"/>
      <c r="D15" s="139"/>
    </row>
    <row r="16" spans="1:4" x14ac:dyDescent="0.2">
      <c r="A16" s="143"/>
      <c r="B16" s="143"/>
      <c r="D16" s="139"/>
    </row>
    <row r="17" spans="1:4" x14ac:dyDescent="0.2">
      <c r="A17" s="144" t="s">
        <v>212</v>
      </c>
      <c r="B17" s="143" t="s">
        <v>213</v>
      </c>
      <c r="C17" s="138" t="s">
        <v>214</v>
      </c>
      <c r="D17" s="139" t="s">
        <v>215</v>
      </c>
    </row>
    <row r="18" spans="1:4" x14ac:dyDescent="0.2">
      <c r="A18" s="143"/>
      <c r="B18" s="143"/>
      <c r="C18" s="138" t="s">
        <v>197</v>
      </c>
      <c r="D18" s="139" t="s">
        <v>216</v>
      </c>
    </row>
    <row r="19" spans="1:4" x14ac:dyDescent="0.2">
      <c r="A19" s="143"/>
      <c r="B19" s="143"/>
      <c r="D19" s="139"/>
    </row>
    <row r="20" spans="1:4" x14ac:dyDescent="0.2">
      <c r="A20" s="144" t="s">
        <v>217</v>
      </c>
      <c r="B20" s="143" t="s">
        <v>218</v>
      </c>
      <c r="C20" s="138" t="s">
        <v>190</v>
      </c>
      <c r="D20" s="139" t="s">
        <v>221</v>
      </c>
    </row>
    <row r="21" spans="1:4" x14ac:dyDescent="0.2">
      <c r="A21" s="143"/>
      <c r="B21" s="143"/>
      <c r="C21" s="138" t="s">
        <v>219</v>
      </c>
      <c r="D21" s="139" t="s">
        <v>222</v>
      </c>
    </row>
    <row r="22" spans="1:4" x14ac:dyDescent="0.2">
      <c r="A22" s="143"/>
      <c r="B22" s="143"/>
      <c r="C22" s="138" t="s">
        <v>220</v>
      </c>
      <c r="D22" s="139" t="s">
        <v>223</v>
      </c>
    </row>
    <row r="23" spans="1:4" x14ac:dyDescent="0.2">
      <c r="A23" s="143"/>
      <c r="B23" s="143"/>
      <c r="C23" s="138" t="s">
        <v>207</v>
      </c>
      <c r="D23" s="139" t="s">
        <v>224</v>
      </c>
    </row>
    <row r="24" spans="1:4" x14ac:dyDescent="0.2">
      <c r="A24" s="143"/>
      <c r="B24" s="143"/>
      <c r="C24" s="138" t="s">
        <v>225</v>
      </c>
      <c r="D24" s="139" t="s">
        <v>226</v>
      </c>
    </row>
    <row r="25" spans="1:4" x14ac:dyDescent="0.2">
      <c r="A25" s="143"/>
      <c r="B25" s="143"/>
      <c r="C25" s="138" t="s">
        <v>227</v>
      </c>
      <c r="D25" s="139" t="s">
        <v>228</v>
      </c>
    </row>
    <row r="26" spans="1:4" x14ac:dyDescent="0.2">
      <c r="A26" s="143"/>
      <c r="B26" s="143"/>
      <c r="C26" s="138" t="s">
        <v>229</v>
      </c>
      <c r="D26" s="139" t="s">
        <v>230</v>
      </c>
    </row>
    <row r="27" spans="1:4" x14ac:dyDescent="0.2">
      <c r="A27" s="143"/>
      <c r="B27" s="143"/>
      <c r="C27" s="138" t="s">
        <v>231</v>
      </c>
      <c r="D27" s="139" t="s">
        <v>232</v>
      </c>
    </row>
    <row r="28" spans="1:4" x14ac:dyDescent="0.2">
      <c r="A28" s="143"/>
      <c r="B28" s="143"/>
      <c r="C28" s="138" t="s">
        <v>233</v>
      </c>
      <c r="D28" s="139" t="s">
        <v>234</v>
      </c>
    </row>
    <row r="29" spans="1:4" x14ac:dyDescent="0.2">
      <c r="A29" s="143"/>
      <c r="B29" s="143"/>
      <c r="D29" s="139"/>
    </row>
    <row r="30" spans="1:4" x14ac:dyDescent="0.2">
      <c r="A30" s="143"/>
      <c r="B30" s="143"/>
      <c r="D30" s="139"/>
    </row>
    <row r="31" spans="1:4" x14ac:dyDescent="0.2">
      <c r="A31" s="143"/>
      <c r="B31" s="143"/>
      <c r="D31" s="139"/>
    </row>
    <row r="32" spans="1:4" x14ac:dyDescent="0.2">
      <c r="A32" s="144" t="s">
        <v>235</v>
      </c>
      <c r="B32" s="143" t="s">
        <v>236</v>
      </c>
      <c r="C32" s="138" t="s">
        <v>183</v>
      </c>
      <c r="D32" s="139" t="s">
        <v>237</v>
      </c>
    </row>
    <row r="33" spans="1:4" x14ac:dyDescent="0.2">
      <c r="A33" s="143"/>
      <c r="B33" s="143"/>
      <c r="D33" s="139"/>
    </row>
    <row r="34" spans="1:4" x14ac:dyDescent="0.2">
      <c r="A34" s="143"/>
      <c r="B34" s="143"/>
      <c r="D34" s="139"/>
    </row>
    <row r="35" spans="1:4" x14ac:dyDescent="0.2">
      <c r="A35" s="144" t="s">
        <v>238</v>
      </c>
      <c r="B35" s="143" t="s">
        <v>239</v>
      </c>
      <c r="C35" s="138" t="s">
        <v>241</v>
      </c>
      <c r="D35" s="139" t="s">
        <v>242</v>
      </c>
    </row>
    <row r="36" spans="1:4" x14ac:dyDescent="0.2">
      <c r="A36" s="143"/>
      <c r="B36" s="143" t="s">
        <v>240</v>
      </c>
      <c r="C36" s="138" t="s">
        <v>243</v>
      </c>
      <c r="D36" s="139" t="s">
        <v>244</v>
      </c>
    </row>
    <row r="37" spans="1:4" x14ac:dyDescent="0.2">
      <c r="A37" s="145"/>
      <c r="B37" s="145"/>
      <c r="C37" s="140"/>
      <c r="D37" s="141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18A-B70F-409B-8D69-EADF074324E1}">
  <sheetPr>
    <tabColor rgb="FF92D050"/>
  </sheetPr>
  <dimension ref="A1:H24"/>
  <sheetViews>
    <sheetView view="pageBreakPreview" topLeftCell="A5" zoomScaleNormal="100" zoomScaleSheetLayoutView="100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24.28515625" style="168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192" t="s">
        <v>2</v>
      </c>
      <c r="B1" s="213" t="s">
        <v>3</v>
      </c>
      <c r="C1" s="192" t="s">
        <v>2</v>
      </c>
      <c r="D1" s="195" t="s">
        <v>3</v>
      </c>
      <c r="E1" s="192" t="s">
        <v>2</v>
      </c>
      <c r="F1" s="195" t="s">
        <v>3</v>
      </c>
      <c r="G1" s="192" t="s">
        <v>2</v>
      </c>
      <c r="H1" s="195" t="s">
        <v>3</v>
      </c>
    </row>
    <row r="2" spans="1:8" x14ac:dyDescent="0.2">
      <c r="A2" s="193"/>
      <c r="B2" s="214"/>
      <c r="C2" s="193"/>
      <c r="D2" s="196"/>
      <c r="E2" s="193"/>
      <c r="F2" s="196"/>
      <c r="G2" s="193"/>
      <c r="H2" s="196"/>
    </row>
    <row r="3" spans="1:8" ht="3.75" customHeight="1" x14ac:dyDescent="0.2">
      <c r="A3" s="194"/>
      <c r="B3" s="215"/>
      <c r="C3" s="194"/>
      <c r="D3" s="197"/>
      <c r="E3" s="194"/>
      <c r="F3" s="197"/>
      <c r="G3" s="194"/>
      <c r="H3" s="197"/>
    </row>
    <row r="4" spans="1:8" ht="6" hidden="1" customHeight="1" x14ac:dyDescent="0.2">
      <c r="A4" s="56"/>
      <c r="B4" s="169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3" t="s">
        <v>71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3" t="s">
        <v>51</v>
      </c>
    </row>
    <row r="6" spans="1:8" ht="36.75" customHeight="1" x14ac:dyDescent="0.2">
      <c r="A6" s="21" t="s">
        <v>27</v>
      </c>
      <c r="B6" s="164" t="s">
        <v>72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4" t="s">
        <v>52</v>
      </c>
    </row>
    <row r="7" spans="1:8" ht="34.5" customHeight="1" x14ac:dyDescent="0.2">
      <c r="A7" s="21" t="s">
        <v>30</v>
      </c>
      <c r="B7" s="164" t="s">
        <v>74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4"/>
    </row>
    <row r="8" spans="1:8" ht="25.5" x14ac:dyDescent="0.2">
      <c r="A8" s="21" t="s">
        <v>76</v>
      </c>
      <c r="B8" s="164" t="s">
        <v>77</v>
      </c>
      <c r="C8" s="21"/>
      <c r="D8" s="8"/>
      <c r="E8" s="21"/>
      <c r="F8" s="8"/>
      <c r="G8" s="23" t="s">
        <v>33</v>
      </c>
      <c r="H8" s="163" t="s">
        <v>54</v>
      </c>
    </row>
    <row r="9" spans="1:8" ht="21" customHeight="1" x14ac:dyDescent="0.2">
      <c r="A9" s="21"/>
      <c r="B9" s="164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5" t="s">
        <v>55</v>
      </c>
    </row>
    <row r="10" spans="1:8" ht="33.75" x14ac:dyDescent="0.2">
      <c r="A10" s="23" t="s">
        <v>33</v>
      </c>
      <c r="B10" s="163" t="s">
        <v>179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5" t="s">
        <v>57</v>
      </c>
    </row>
    <row r="11" spans="1:8" ht="38.25" x14ac:dyDescent="0.2">
      <c r="A11" s="7" t="s">
        <v>35</v>
      </c>
      <c r="B11" s="165" t="s">
        <v>78</v>
      </c>
      <c r="C11" s="7" t="s">
        <v>38</v>
      </c>
      <c r="D11" s="24" t="s">
        <v>39</v>
      </c>
      <c r="E11" s="7" t="s">
        <v>38</v>
      </c>
      <c r="F11" s="24" t="s">
        <v>115</v>
      </c>
      <c r="G11" s="7" t="s">
        <v>59</v>
      </c>
      <c r="H11" s="165" t="s">
        <v>60</v>
      </c>
    </row>
    <row r="12" spans="1:8" ht="29.25" customHeight="1" x14ac:dyDescent="0.2">
      <c r="A12" s="7" t="s">
        <v>38</v>
      </c>
      <c r="B12" s="165" t="s">
        <v>80</v>
      </c>
      <c r="C12" s="7"/>
      <c r="D12" s="24"/>
      <c r="E12" s="21"/>
      <c r="F12" s="8"/>
      <c r="G12" s="7" t="s">
        <v>61</v>
      </c>
      <c r="H12" s="165" t="s">
        <v>62</v>
      </c>
    </row>
    <row r="13" spans="1:8" ht="33.75" customHeight="1" x14ac:dyDescent="0.2">
      <c r="A13" s="105"/>
      <c r="B13" s="170"/>
      <c r="C13" s="23" t="s">
        <v>40</v>
      </c>
      <c r="D13" s="26" t="s">
        <v>41</v>
      </c>
      <c r="E13" s="23" t="s">
        <v>40</v>
      </c>
      <c r="F13" s="26" t="s">
        <v>116</v>
      </c>
      <c r="G13" s="7" t="s">
        <v>63</v>
      </c>
      <c r="H13" s="165" t="s">
        <v>64</v>
      </c>
    </row>
    <row r="14" spans="1:8" ht="33.75" x14ac:dyDescent="0.2">
      <c r="A14" s="23" t="s">
        <v>40</v>
      </c>
      <c r="B14" s="166" t="s">
        <v>82</v>
      </c>
      <c r="C14" s="7" t="s">
        <v>42</v>
      </c>
      <c r="D14" s="24" t="s">
        <v>43</v>
      </c>
      <c r="E14" s="7" t="s">
        <v>42</v>
      </c>
      <c r="F14" s="24" t="s">
        <v>117</v>
      </c>
      <c r="G14" s="7" t="s">
        <v>65</v>
      </c>
      <c r="H14" s="165" t="s">
        <v>66</v>
      </c>
    </row>
    <row r="15" spans="1:8" ht="33.75" x14ac:dyDescent="0.2">
      <c r="A15" s="7" t="s">
        <v>42</v>
      </c>
      <c r="B15" s="165" t="s">
        <v>83</v>
      </c>
      <c r="C15" s="7" t="s">
        <v>47</v>
      </c>
      <c r="D15" s="24" t="s">
        <v>45</v>
      </c>
      <c r="E15" s="7" t="s">
        <v>47</v>
      </c>
      <c r="F15" s="24" t="s">
        <v>118</v>
      </c>
      <c r="G15" s="7"/>
      <c r="H15" s="164"/>
    </row>
    <row r="16" spans="1:8" ht="39.75" customHeight="1" x14ac:dyDescent="0.2">
      <c r="A16" s="7" t="s">
        <v>47</v>
      </c>
      <c r="B16" s="165" t="s">
        <v>85</v>
      </c>
      <c r="C16" s="32"/>
      <c r="D16" s="33"/>
      <c r="E16" s="105" t="s">
        <v>87</v>
      </c>
      <c r="F16" s="24" t="s">
        <v>120</v>
      </c>
      <c r="G16" s="23" t="s">
        <v>40</v>
      </c>
      <c r="H16" s="166" t="s">
        <v>67</v>
      </c>
    </row>
    <row r="17" spans="1:8" ht="24.75" customHeight="1" x14ac:dyDescent="0.2">
      <c r="A17" s="7" t="s">
        <v>87</v>
      </c>
      <c r="B17" s="165" t="s">
        <v>88</v>
      </c>
      <c r="C17" s="44"/>
      <c r="D17" s="45"/>
      <c r="E17" s="80"/>
      <c r="F17" s="33"/>
      <c r="G17" s="7" t="s">
        <v>42</v>
      </c>
      <c r="H17" s="165" t="s">
        <v>68</v>
      </c>
    </row>
    <row r="18" spans="1:8" ht="25.5" x14ac:dyDescent="0.2">
      <c r="A18" s="7"/>
      <c r="B18" s="165"/>
      <c r="C18" s="44"/>
      <c r="D18" s="45"/>
      <c r="E18" s="44"/>
      <c r="F18" s="45"/>
      <c r="G18" s="7" t="s">
        <v>47</v>
      </c>
      <c r="H18" s="165" t="s">
        <v>69</v>
      </c>
    </row>
    <row r="19" spans="1:8" ht="34.5" customHeight="1" x14ac:dyDescent="0.2">
      <c r="A19" s="107" t="s">
        <v>89</v>
      </c>
      <c r="B19" s="171" t="s">
        <v>90</v>
      </c>
      <c r="C19" s="44"/>
      <c r="D19" s="45"/>
      <c r="E19" s="44"/>
      <c r="F19" s="45"/>
      <c r="G19" s="80"/>
      <c r="H19" s="167"/>
    </row>
    <row r="20" spans="1:8" ht="29.25" customHeight="1" x14ac:dyDescent="0.2">
      <c r="A20" s="105" t="s">
        <v>91</v>
      </c>
      <c r="B20" s="165" t="s">
        <v>180</v>
      </c>
      <c r="C20" s="44"/>
      <c r="E20" s="44"/>
      <c r="F20" s="45"/>
      <c r="G20" s="44"/>
      <c r="H20" s="45"/>
    </row>
    <row r="21" spans="1:8" ht="15" x14ac:dyDescent="0.25">
      <c r="A21" s="80"/>
      <c r="B21" s="167"/>
      <c r="D21" s="53"/>
      <c r="E21" s="44"/>
      <c r="G21" s="44"/>
      <c r="H21" s="45"/>
    </row>
    <row r="22" spans="1:8" ht="15" x14ac:dyDescent="0.25">
      <c r="A22" s="44"/>
      <c r="B22" s="172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3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37"/>
  <sheetViews>
    <sheetView showRuler="0" topLeftCell="A4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5.85546875" style="52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140625" style="1" customWidth="1"/>
    <col min="30" max="30" width="6.42578125" style="1" customWidth="1"/>
    <col min="31" max="31" width="8" style="1" customWidth="1"/>
    <col min="32" max="32" width="10.7109375" style="1" bestFit="1" customWidth="1"/>
    <col min="33" max="33" width="12.85546875" style="1" bestFit="1" customWidth="1"/>
    <col min="34" max="34" width="6.7109375" style="1" customWidth="1"/>
    <col min="35" max="16384" width="11.42578125" style="1"/>
  </cols>
  <sheetData>
    <row r="1" spans="1:35" ht="28.5" customHeight="1" x14ac:dyDescent="0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5" ht="30" customHeight="1" x14ac:dyDescent="0.2">
      <c r="A2" s="204" t="s">
        <v>49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5" t="s">
        <v>48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7"/>
      <c r="M4" s="208" t="s">
        <v>1</v>
      </c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9"/>
    </row>
    <row r="5" spans="1:35" ht="15.75" customHeight="1" x14ac:dyDescent="0.2">
      <c r="A5" s="210" t="s">
        <v>192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2"/>
    </row>
    <row r="6" spans="1:35" ht="12.75" customHeight="1" x14ac:dyDescent="0.2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</row>
    <row r="7" spans="1:35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7" t="s">
        <v>10</v>
      </c>
    </row>
    <row r="8" spans="1:35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8"/>
    </row>
    <row r="9" spans="1:35" s="3" customFormat="1" ht="13.5" customHeight="1" x14ac:dyDescent="0.2">
      <c r="A9" s="194"/>
      <c r="B9" s="197"/>
      <c r="C9" s="200"/>
      <c r="D9" s="20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6"/>
      <c r="AF9" s="186"/>
      <c r="AG9" s="217"/>
    </row>
    <row r="10" spans="1:35" s="17" customFormat="1" ht="18" customHeight="1" x14ac:dyDescent="0.2">
      <c r="A10" s="154"/>
      <c r="B10" s="152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27.75" customHeight="1" x14ac:dyDescent="0.2">
      <c r="A11" s="150" t="s">
        <v>25</v>
      </c>
      <c r="B11" s="150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34.5" customHeight="1" x14ac:dyDescent="0.2">
      <c r="A12" s="151" t="s">
        <v>27</v>
      </c>
      <c r="B12" s="152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34.5" customHeight="1" x14ac:dyDescent="0.2">
      <c r="A13" s="151" t="s">
        <v>30</v>
      </c>
      <c r="B13" s="152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18" customHeight="1" x14ac:dyDescent="0.2">
      <c r="A14" s="151"/>
      <c r="B14" s="152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40.5" customHeight="1" x14ac:dyDescent="0.2">
      <c r="A15" s="153" t="s">
        <v>33</v>
      </c>
      <c r="B15" s="150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34.5" customHeight="1" x14ac:dyDescent="0.2">
      <c r="A16" s="154" t="s">
        <v>35</v>
      </c>
      <c r="B16" s="155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34.5" customHeight="1" x14ac:dyDescent="0.2">
      <c r="A17" s="154" t="s">
        <v>38</v>
      </c>
      <c r="B17" s="155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8" customHeight="1" x14ac:dyDescent="0.2">
      <c r="A18" s="154"/>
      <c r="B18" s="155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39" customHeight="1" x14ac:dyDescent="0.2">
      <c r="A19" s="153" t="s">
        <v>40</v>
      </c>
      <c r="B19" s="160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34.5" customHeight="1" x14ac:dyDescent="0.2">
      <c r="A20" s="154" t="s">
        <v>42</v>
      </c>
      <c r="B20" s="155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34.5" customHeight="1" x14ac:dyDescent="0.2">
      <c r="A21" s="154" t="s">
        <v>47</v>
      </c>
      <c r="B21" s="155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18" customHeight="1" x14ac:dyDescent="0.2">
      <c r="A22" s="175"/>
      <c r="B22" s="157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DB3-A9B7-410A-B14B-0186814F8161}">
  <sheetPr>
    <tabColor rgb="FF00B050"/>
  </sheetPr>
  <dimension ref="A1:AG38"/>
  <sheetViews>
    <sheetView showRuler="0" topLeftCell="A16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2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3" ht="24" customHeight="1" x14ac:dyDescent="0.2">
      <c r="A2" s="221" t="s">
        <v>49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172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108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177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3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</row>
    <row r="8" spans="1:33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6"/>
    </row>
    <row r="9" spans="1:33" s="3" customFormat="1" ht="13.5" customHeight="1" x14ac:dyDescent="0.2">
      <c r="A9" s="194"/>
      <c r="B9" s="197"/>
      <c r="C9" s="200"/>
      <c r="D9" s="20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6"/>
      <c r="AF9" s="186"/>
      <c r="AG9" s="187"/>
    </row>
    <row r="10" spans="1:33" s="17" customFormat="1" ht="18" customHeight="1" x14ac:dyDescent="0.2">
      <c r="A10" s="154"/>
      <c r="B10" s="152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39.75" customHeight="1" x14ac:dyDescent="0.2">
      <c r="A11" s="150" t="s">
        <v>25</v>
      </c>
      <c r="B11" s="150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39.75" customHeight="1" x14ac:dyDescent="0.2">
      <c r="A12" s="151" t="s">
        <v>27</v>
      </c>
      <c r="B12" s="152" t="s">
        <v>110</v>
      </c>
      <c r="C12" s="9" t="s">
        <v>37</v>
      </c>
      <c r="D12" s="10">
        <f>SUM(E12,G12,I12,K12,M12,O12,Q12,S12,U12,W12,Y12,AA12)</f>
        <v>4</v>
      </c>
      <c r="E12" s="11">
        <v>0</v>
      </c>
      <c r="F12" s="12">
        <v>1</v>
      </c>
      <c r="G12" s="9">
        <v>0</v>
      </c>
      <c r="H12" s="12">
        <v>0</v>
      </c>
      <c r="I12" s="11">
        <v>1</v>
      </c>
      <c r="J12" s="12">
        <v>1</v>
      </c>
      <c r="K12" s="11">
        <v>1</v>
      </c>
      <c r="L12" s="12">
        <v>0</v>
      </c>
      <c r="M12" s="11">
        <v>0</v>
      </c>
      <c r="N12" s="12">
        <v>0</v>
      </c>
      <c r="O12" s="11">
        <v>1</v>
      </c>
      <c r="P12" s="12">
        <v>1</v>
      </c>
      <c r="Q12" s="11">
        <v>1</v>
      </c>
      <c r="R12" s="12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v>0</v>
      </c>
      <c r="AB12" s="12">
        <v>0</v>
      </c>
      <c r="AC12" s="11">
        <f>E12+G12+I12+K12+M12+O12+Q12+S12+U12+W12+Y12+AA12</f>
        <v>4</v>
      </c>
      <c r="AD12" s="13">
        <f>F12+H12+J12+L12+N12+P12+R12+T12+V12+X12+Z12+AB12</f>
        <v>3</v>
      </c>
      <c r="AE12" s="14">
        <f>AD12/AC12</f>
        <v>0.75</v>
      </c>
      <c r="AF12" s="116">
        <f>100%-AE12</f>
        <v>0.25</v>
      </c>
      <c r="AG12" s="75"/>
    </row>
    <row r="13" spans="1:33" s="17" customFormat="1" ht="39.75" customHeight="1" x14ac:dyDescent="0.2">
      <c r="A13" s="151" t="s">
        <v>30</v>
      </c>
      <c r="B13" s="152" t="s">
        <v>111</v>
      </c>
      <c r="C13" s="9" t="s">
        <v>37</v>
      </c>
      <c r="D13" s="10">
        <f>SUM(E13,G13,I13,K13,M13,O13,Q13,S13,U13,W13,Y13,AA13)</f>
        <v>4</v>
      </c>
      <c r="E13" s="11">
        <v>0</v>
      </c>
      <c r="F13" s="12">
        <v>1</v>
      </c>
      <c r="G13" s="9">
        <v>0</v>
      </c>
      <c r="H13" s="12">
        <v>0</v>
      </c>
      <c r="I13" s="11">
        <v>1</v>
      </c>
      <c r="J13" s="12">
        <v>0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v>0</v>
      </c>
      <c r="AB13" s="12">
        <v>0</v>
      </c>
      <c r="AC13" s="11">
        <f t="shared" ref="AC13:AD22" si="0">E13+G13+I13+K13+M13+O13+Q13+S13+U13+W13+Y13+AA13</f>
        <v>4</v>
      </c>
      <c r="AD13" s="13">
        <f t="shared" si="0"/>
        <v>1</v>
      </c>
      <c r="AE13" s="14">
        <f t="shared" ref="AE13:AE22" si="1">AD13/AC13</f>
        <v>0.25</v>
      </c>
      <c r="AF13" s="116">
        <f t="shared" ref="AF13:AF22" si="2">100%-AE13</f>
        <v>0.75</v>
      </c>
      <c r="AG13" s="75"/>
    </row>
    <row r="14" spans="1:33" s="17" customFormat="1" ht="18" customHeight="1" x14ac:dyDescent="0.2">
      <c r="A14" s="151"/>
      <c r="B14" s="152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39.75" customHeight="1" x14ac:dyDescent="0.2">
      <c r="A15" s="153" t="s">
        <v>33</v>
      </c>
      <c r="B15" s="150" t="s">
        <v>112</v>
      </c>
      <c r="C15" s="9"/>
      <c r="D15" s="10"/>
      <c r="E15" s="30"/>
      <c r="F15" s="12"/>
      <c r="G15" s="30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54" t="s">
        <v>35</v>
      </c>
      <c r="B16" s="155" t="s">
        <v>113</v>
      </c>
      <c r="C16" s="9" t="s">
        <v>114</v>
      </c>
      <c r="D16" s="10">
        <f>SUM(E16,G16,I16,K16,M16,O16,Q16,S16,U16,W16,Y16,AA16)</f>
        <v>7</v>
      </c>
      <c r="E16" s="11">
        <v>1</v>
      </c>
      <c r="F16" s="12">
        <v>1</v>
      </c>
      <c r="G16" s="9">
        <v>1</v>
      </c>
      <c r="H16" s="12">
        <v>1</v>
      </c>
      <c r="I16" s="11">
        <v>1</v>
      </c>
      <c r="J16" s="12">
        <v>1</v>
      </c>
      <c r="K16" s="11">
        <v>1</v>
      </c>
      <c r="L16" s="12">
        <v>1</v>
      </c>
      <c r="M16" s="11">
        <v>1</v>
      </c>
      <c r="N16" s="12">
        <v>1</v>
      </c>
      <c r="O16" s="11">
        <v>1</v>
      </c>
      <c r="P16" s="12">
        <v>1</v>
      </c>
      <c r="Q16" s="11">
        <v>1</v>
      </c>
      <c r="R16" s="12">
        <v>1</v>
      </c>
      <c r="S16" s="11">
        <v>0</v>
      </c>
      <c r="T16" s="12">
        <v>1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 t="shared" si="0"/>
        <v>7</v>
      </c>
      <c r="AD16" s="13">
        <f t="shared" si="0"/>
        <v>8</v>
      </c>
      <c r="AE16" s="14">
        <f t="shared" si="1"/>
        <v>1.1428571428571428</v>
      </c>
      <c r="AF16" s="116">
        <f t="shared" si="2"/>
        <v>-0.14285714285714279</v>
      </c>
      <c r="AG16" s="75"/>
    </row>
    <row r="17" spans="1:33" s="17" customFormat="1" ht="39.75" customHeight="1" x14ac:dyDescent="0.2">
      <c r="A17" s="154" t="s">
        <v>38</v>
      </c>
      <c r="B17" s="155" t="s">
        <v>115</v>
      </c>
      <c r="C17" s="9" t="s">
        <v>114</v>
      </c>
      <c r="D17" s="10">
        <f>SUM(E17,G17,I17,K17,M17,O17,Q17,S17,U17,W17,Y17,AA17)</f>
        <v>14</v>
      </c>
      <c r="E17" s="11">
        <v>2</v>
      </c>
      <c r="F17" s="12">
        <v>2</v>
      </c>
      <c r="G17" s="9">
        <v>3</v>
      </c>
      <c r="H17" s="12">
        <v>2</v>
      </c>
      <c r="I17" s="11">
        <v>3</v>
      </c>
      <c r="J17" s="12">
        <v>2</v>
      </c>
      <c r="K17" s="11">
        <v>3</v>
      </c>
      <c r="L17" s="12">
        <v>2</v>
      </c>
      <c r="M17" s="11">
        <v>2</v>
      </c>
      <c r="N17" s="12">
        <v>2</v>
      </c>
      <c r="O17" s="11">
        <v>0</v>
      </c>
      <c r="P17" s="12">
        <v>1</v>
      </c>
      <c r="Q17" s="11">
        <v>1</v>
      </c>
      <c r="R17" s="12">
        <v>2</v>
      </c>
      <c r="S17" s="11">
        <v>0</v>
      </c>
      <c r="T17" s="12">
        <v>1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14</v>
      </c>
      <c r="AD17" s="13">
        <f t="shared" si="0"/>
        <v>14</v>
      </c>
      <c r="AE17" s="14">
        <f t="shared" si="1"/>
        <v>1</v>
      </c>
      <c r="AF17" s="116">
        <f t="shared" si="2"/>
        <v>0</v>
      </c>
      <c r="AG17" s="75"/>
    </row>
    <row r="18" spans="1:33" s="17" customFormat="1" ht="18" customHeight="1" x14ac:dyDescent="0.2">
      <c r="A18" s="151"/>
      <c r="B18" s="152"/>
      <c r="C18" s="9"/>
      <c r="D18" s="10"/>
      <c r="E18" s="11"/>
      <c r="F18" s="12"/>
      <c r="G18" s="9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39.75" customHeight="1" x14ac:dyDescent="0.2">
      <c r="A19" s="153" t="s">
        <v>40</v>
      </c>
      <c r="B19" s="160" t="s">
        <v>116</v>
      </c>
      <c r="C19" s="9"/>
      <c r="D19" s="10"/>
      <c r="E19" s="30"/>
      <c r="F19" s="12"/>
      <c r="G19" s="30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39.75" customHeight="1" x14ac:dyDescent="0.2">
      <c r="A20" s="154" t="s">
        <v>42</v>
      </c>
      <c r="B20" s="155" t="s">
        <v>117</v>
      </c>
      <c r="C20" s="9" t="s">
        <v>84</v>
      </c>
      <c r="D20" s="10">
        <f>SUM(E20,G20,I20,K20,M20,O20,Q20,S20,U20,W20,Y20,AA20)</f>
        <v>4</v>
      </c>
      <c r="E20" s="11">
        <v>0</v>
      </c>
      <c r="F20" s="12">
        <v>1</v>
      </c>
      <c r="G20" s="9">
        <v>1</v>
      </c>
      <c r="H20" s="12">
        <v>0</v>
      </c>
      <c r="I20" s="11">
        <v>1</v>
      </c>
      <c r="J20" s="12">
        <v>1</v>
      </c>
      <c r="K20" s="11">
        <v>2</v>
      </c>
      <c r="L20" s="12">
        <v>0</v>
      </c>
      <c r="M20" s="11">
        <v>0</v>
      </c>
      <c r="N20" s="12">
        <v>1</v>
      </c>
      <c r="O20" s="11">
        <v>0</v>
      </c>
      <c r="P20" s="12">
        <v>0</v>
      </c>
      <c r="Q20" s="11">
        <v>0</v>
      </c>
      <c r="R20" s="12">
        <v>1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v>0</v>
      </c>
      <c r="AB20" s="12">
        <v>0</v>
      </c>
      <c r="AC20" s="11">
        <f t="shared" si="0"/>
        <v>4</v>
      </c>
      <c r="AD20" s="13">
        <f t="shared" si="0"/>
        <v>4</v>
      </c>
      <c r="AE20" s="14">
        <f t="shared" si="1"/>
        <v>1</v>
      </c>
      <c r="AF20" s="116">
        <f t="shared" si="2"/>
        <v>0</v>
      </c>
      <c r="AG20" s="75"/>
    </row>
    <row r="21" spans="1:33" s="17" customFormat="1" ht="39.75" customHeight="1" x14ac:dyDescent="0.2">
      <c r="A21" s="154" t="s">
        <v>47</v>
      </c>
      <c r="B21" s="155" t="s">
        <v>118</v>
      </c>
      <c r="C21" s="9" t="s">
        <v>119</v>
      </c>
      <c r="D21" s="10">
        <f>SUM(E21,G21,I21,K21,M21,O21,Q21,S21,U21,W21,Y21,AA21)</f>
        <v>231</v>
      </c>
      <c r="E21" s="10">
        <v>32</v>
      </c>
      <c r="F21" s="29">
        <v>38</v>
      </c>
      <c r="G21" s="11">
        <v>33</v>
      </c>
      <c r="H21" s="12">
        <v>53</v>
      </c>
      <c r="I21" s="11">
        <v>33</v>
      </c>
      <c r="J21" s="13">
        <v>73</v>
      </c>
      <c r="K21" s="11">
        <v>33</v>
      </c>
      <c r="L21" s="12">
        <v>0</v>
      </c>
      <c r="M21" s="11">
        <v>19</v>
      </c>
      <c r="N21" s="12">
        <v>29</v>
      </c>
      <c r="O21" s="11">
        <v>29</v>
      </c>
      <c r="P21" s="12">
        <v>29</v>
      </c>
      <c r="Q21" s="11">
        <v>20</v>
      </c>
      <c r="R21" s="12">
        <v>29</v>
      </c>
      <c r="S21" s="11">
        <v>0</v>
      </c>
      <c r="T21" s="12">
        <v>13</v>
      </c>
      <c r="U21" s="11">
        <v>0</v>
      </c>
      <c r="V21" s="12">
        <v>0</v>
      </c>
      <c r="W21" s="11">
        <v>32</v>
      </c>
      <c r="X21" s="12">
        <v>0</v>
      </c>
      <c r="Y21" s="11">
        <v>0</v>
      </c>
      <c r="Z21" s="12">
        <v>0</v>
      </c>
      <c r="AA21" s="11">
        <v>0</v>
      </c>
      <c r="AB21" s="12">
        <v>0</v>
      </c>
      <c r="AC21" s="11">
        <f t="shared" si="0"/>
        <v>231</v>
      </c>
      <c r="AD21" s="13">
        <f t="shared" si="0"/>
        <v>264</v>
      </c>
      <c r="AE21" s="14">
        <f t="shared" si="1"/>
        <v>1.1428571428571428</v>
      </c>
      <c r="AF21" s="116">
        <f t="shared" si="2"/>
        <v>-0.14285714285714279</v>
      </c>
      <c r="AG21" s="75"/>
    </row>
    <row r="22" spans="1:33" s="17" customFormat="1" ht="39.75" customHeight="1" x14ac:dyDescent="0.2">
      <c r="A22" s="176" t="s">
        <v>87</v>
      </c>
      <c r="B22" s="155" t="s">
        <v>120</v>
      </c>
      <c r="C22" s="9" t="s">
        <v>121</v>
      </c>
      <c r="D22" s="10">
        <f>SUM(E22,G22,I22,K22,M22,O22,Q22,S22,U22,W22,Y22,AA22)</f>
        <v>947</v>
      </c>
      <c r="E22" s="11">
        <v>149</v>
      </c>
      <c r="F22" s="29">
        <v>150</v>
      </c>
      <c r="G22" s="11">
        <v>147</v>
      </c>
      <c r="H22" s="12">
        <v>89</v>
      </c>
      <c r="I22" s="11">
        <v>149</v>
      </c>
      <c r="J22" s="13">
        <v>163</v>
      </c>
      <c r="K22" s="11">
        <v>149</v>
      </c>
      <c r="L22" s="12">
        <v>100</v>
      </c>
      <c r="M22" s="11">
        <v>99</v>
      </c>
      <c r="N22" s="12">
        <v>140</v>
      </c>
      <c r="O22" s="11">
        <v>154</v>
      </c>
      <c r="P22" s="12">
        <v>143</v>
      </c>
      <c r="Q22" s="11">
        <v>100</v>
      </c>
      <c r="R22" s="12">
        <v>145</v>
      </c>
      <c r="S22" s="11">
        <v>0</v>
      </c>
      <c r="T22" s="12">
        <v>87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v>0</v>
      </c>
      <c r="AB22" s="12">
        <v>0</v>
      </c>
      <c r="AC22" s="11">
        <f t="shared" si="0"/>
        <v>947</v>
      </c>
      <c r="AD22" s="13">
        <f t="shared" si="0"/>
        <v>1017</v>
      </c>
      <c r="AE22" s="14">
        <f t="shared" si="1"/>
        <v>1.0739176346356916</v>
      </c>
      <c r="AF22" s="116">
        <f t="shared" si="2"/>
        <v>-7.3917634635691565E-2</v>
      </c>
      <c r="AG22" s="75"/>
    </row>
    <row r="23" spans="1:33" s="17" customFormat="1" ht="18" customHeight="1" x14ac:dyDescent="0.2">
      <c r="A23" s="156"/>
      <c r="B23" s="157"/>
      <c r="C23" s="117"/>
      <c r="D23" s="118"/>
      <c r="E23" s="35"/>
      <c r="F23" s="39"/>
      <c r="G23" s="117"/>
      <c r="H23" s="39"/>
      <c r="I23" s="35"/>
      <c r="J23" s="39"/>
      <c r="K23" s="35"/>
      <c r="L23" s="39"/>
      <c r="M23" s="35"/>
      <c r="N23" s="39"/>
      <c r="O23" s="35"/>
      <c r="P23" s="39"/>
      <c r="Q23" s="35"/>
      <c r="R23" s="39"/>
      <c r="S23" s="35"/>
      <c r="T23" s="39"/>
      <c r="U23" s="35"/>
      <c r="V23" s="39"/>
      <c r="W23" s="35"/>
      <c r="X23" s="39"/>
      <c r="Y23" s="35"/>
      <c r="Z23" s="39"/>
      <c r="AA23" s="35"/>
      <c r="AB23" s="39"/>
      <c r="AC23" s="35"/>
      <c r="AD23" s="40"/>
      <c r="AE23" s="41"/>
      <c r="AF23" s="119"/>
      <c r="AG23" s="8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3CEF-7702-4421-B310-19DAA7DF8474}">
  <sheetPr>
    <tabColor rgb="FF92D050"/>
  </sheetPr>
  <dimension ref="A1:AJ40"/>
  <sheetViews>
    <sheetView tabSelected="1" showRuler="0" view="pageBreakPreview" topLeftCell="C7" zoomScale="90" zoomScaleNormal="90" zoomScaleSheetLayoutView="90" zoomScalePageLayoutView="81" workbookViewId="0">
      <selection activeCell="N23" sqref="N2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9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35" width="13" style="178" bestFit="1" customWidth="1"/>
    <col min="36" max="36" width="15.5703125" style="1" customWidth="1"/>
    <col min="37" max="16384" width="11.42578125" style="1"/>
  </cols>
  <sheetData>
    <row r="1" spans="1:36" ht="24" customHeight="1" x14ac:dyDescent="0.25">
      <c r="A1" s="230" t="s">
        <v>50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</row>
    <row r="2" spans="1:36" ht="33" customHeight="1" x14ac:dyDescent="0.3">
      <c r="A2" s="231" t="s">
        <v>253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</row>
    <row r="3" spans="1:36" ht="24" customHeight="1" x14ac:dyDescent="0.25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2"/>
      <c r="U3" s="182"/>
      <c r="V3" s="181"/>
      <c r="W3" s="181"/>
      <c r="X3" s="181"/>
      <c r="Y3" s="181"/>
      <c r="Z3" s="181"/>
      <c r="AA3" s="181"/>
      <c r="AB3" s="181"/>
      <c r="AC3" s="183"/>
      <c r="AD3" s="183"/>
      <c r="AE3" s="183"/>
      <c r="AF3" s="183"/>
      <c r="AG3" s="183"/>
    </row>
    <row r="4" spans="1:36" ht="15.75" customHeight="1" x14ac:dyDescent="0.2">
      <c r="A4" s="205" t="s">
        <v>254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248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6" ht="15.75" customHeight="1" x14ac:dyDescent="0.2">
      <c r="A5" s="227" t="s">
        <v>252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6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6" s="3" customFormat="1" ht="13.5" customHeight="1" x14ac:dyDescent="0.2">
      <c r="A7" s="192" t="s">
        <v>2</v>
      </c>
      <c r="B7" s="232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  <c r="AI7" s="179"/>
    </row>
    <row r="8" spans="1:36" s="3" customFormat="1" ht="15.75" customHeight="1" x14ac:dyDescent="0.2">
      <c r="A8" s="193"/>
      <c r="B8" s="233"/>
      <c r="C8" s="199"/>
      <c r="D8" s="199"/>
      <c r="E8" s="235" t="s">
        <v>11</v>
      </c>
      <c r="F8" s="235"/>
      <c r="G8" s="235" t="s">
        <v>12</v>
      </c>
      <c r="H8" s="235"/>
      <c r="I8" s="235" t="s">
        <v>13</v>
      </c>
      <c r="J8" s="235"/>
      <c r="K8" s="235" t="s">
        <v>14</v>
      </c>
      <c r="L8" s="235"/>
      <c r="M8" s="236" t="s">
        <v>15</v>
      </c>
      <c r="N8" s="235"/>
      <c r="O8" s="235" t="s">
        <v>16</v>
      </c>
      <c r="P8" s="235"/>
      <c r="Q8" s="235" t="s">
        <v>17</v>
      </c>
      <c r="R8" s="235"/>
      <c r="S8" s="235" t="s">
        <v>18</v>
      </c>
      <c r="T8" s="235"/>
      <c r="U8" s="235" t="s">
        <v>19</v>
      </c>
      <c r="V8" s="235"/>
      <c r="W8" s="235" t="s">
        <v>20</v>
      </c>
      <c r="X8" s="235"/>
      <c r="Y8" s="235" t="s">
        <v>21</v>
      </c>
      <c r="Z8" s="235"/>
      <c r="AA8" s="235" t="s">
        <v>22</v>
      </c>
      <c r="AB8" s="235"/>
      <c r="AC8" s="186"/>
      <c r="AD8" s="186"/>
      <c r="AE8" s="186"/>
      <c r="AF8" s="186"/>
      <c r="AG8" s="186"/>
      <c r="AI8" s="179"/>
    </row>
    <row r="9" spans="1:36" s="3" customFormat="1" ht="13.5" customHeight="1" x14ac:dyDescent="0.2">
      <c r="A9" s="194"/>
      <c r="B9" s="234"/>
      <c r="C9" s="200"/>
      <c r="D9" s="20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177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6"/>
      <c r="AF9" s="186"/>
      <c r="AG9" s="187"/>
      <c r="AI9" s="179"/>
    </row>
    <row r="10" spans="1:36" s="17" customFormat="1" ht="18" customHeight="1" x14ac:dyDescent="0.2">
      <c r="A10" s="56"/>
      <c r="B10" s="148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  <c r="AI10" s="180"/>
    </row>
    <row r="11" spans="1:36" s="17" customFormat="1" ht="39.75" customHeight="1" x14ac:dyDescent="0.2">
      <c r="A11" s="18" t="s">
        <v>25</v>
      </c>
      <c r="B11" s="184" t="s">
        <v>51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  <c r="AI11" s="180"/>
    </row>
    <row r="12" spans="1:36" s="17" customFormat="1" ht="57.75" customHeight="1" x14ac:dyDescent="0.2">
      <c r="A12" s="21" t="s">
        <v>27</v>
      </c>
      <c r="B12" s="152" t="s">
        <v>52</v>
      </c>
      <c r="C12" s="68" t="s">
        <v>53</v>
      </c>
      <c r="D12" s="69">
        <f>SUM(E12,G12,I12,K12,M12,O12,Q12,S12,U12,W12,Y12,AA12,)</f>
        <v>60</v>
      </c>
      <c r="E12" s="71">
        <v>4</v>
      </c>
      <c r="F12" s="70">
        <v>4</v>
      </c>
      <c r="G12" s="68">
        <v>4</v>
      </c>
      <c r="H12" s="70">
        <v>5</v>
      </c>
      <c r="I12" s="71">
        <v>5</v>
      </c>
      <c r="J12" s="70">
        <v>17</v>
      </c>
      <c r="K12" s="71">
        <v>5</v>
      </c>
      <c r="L12" s="70">
        <v>9</v>
      </c>
      <c r="M12" s="71">
        <v>5</v>
      </c>
      <c r="N12" s="70">
        <v>7</v>
      </c>
      <c r="O12" s="71">
        <v>5</v>
      </c>
      <c r="P12" s="70"/>
      <c r="Q12" s="71">
        <v>5</v>
      </c>
      <c r="R12" s="70"/>
      <c r="S12" s="71">
        <v>5</v>
      </c>
      <c r="T12" s="70"/>
      <c r="U12" s="71">
        <v>6</v>
      </c>
      <c r="V12" s="70"/>
      <c r="W12" s="71">
        <v>6</v>
      </c>
      <c r="X12" s="70"/>
      <c r="Y12" s="71">
        <v>4</v>
      </c>
      <c r="Z12" s="70"/>
      <c r="AA12" s="71">
        <v>6</v>
      </c>
      <c r="AB12" s="70"/>
      <c r="AC12" s="71">
        <f>E12+G12+I12+K12+M12+O12+Q12+S12+U12+W12+Y12+AA12</f>
        <v>60</v>
      </c>
      <c r="AD12" s="72">
        <f>F12+H12+J12+L12+N12+P12+R12+T12+V12+X12+Z12+AB12</f>
        <v>42</v>
      </c>
      <c r="AE12" s="73">
        <f>AD12/AC12</f>
        <v>0.7</v>
      </c>
      <c r="AF12" s="74">
        <f>100%-AE12</f>
        <v>0.30000000000000004</v>
      </c>
      <c r="AG12" s="75"/>
      <c r="AI12" s="180"/>
    </row>
    <row r="13" spans="1:36" s="17" customFormat="1" ht="18" customHeight="1" x14ac:dyDescent="0.2">
      <c r="A13" s="21"/>
      <c r="B13" s="152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  <c r="AI13" s="180"/>
    </row>
    <row r="14" spans="1:36" s="17" customFormat="1" ht="35.25" customHeight="1" x14ac:dyDescent="0.2">
      <c r="A14" s="23" t="s">
        <v>33</v>
      </c>
      <c r="B14" s="184" t="s">
        <v>249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  <c r="AI14" s="180"/>
    </row>
    <row r="15" spans="1:36" s="17" customFormat="1" ht="39.75" customHeight="1" x14ac:dyDescent="0.2">
      <c r="A15" s="7" t="s">
        <v>35</v>
      </c>
      <c r="B15" s="155" t="s">
        <v>55</v>
      </c>
      <c r="C15" s="68" t="s">
        <v>56</v>
      </c>
      <c r="D15" s="69">
        <f t="shared" ref="D15:D19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0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/>
      <c r="Q15" s="71">
        <v>0</v>
      </c>
      <c r="R15" s="70"/>
      <c r="S15" s="71">
        <v>0</v>
      </c>
      <c r="T15" s="70"/>
      <c r="U15" s="71">
        <v>0</v>
      </c>
      <c r="V15" s="70"/>
      <c r="W15" s="71">
        <v>0</v>
      </c>
      <c r="X15" s="70"/>
      <c r="Y15" s="71">
        <v>0</v>
      </c>
      <c r="Z15" s="70"/>
      <c r="AA15" s="71">
        <v>1</v>
      </c>
      <c r="AB15" s="70"/>
      <c r="AC15" s="71">
        <f t="shared" ref="AC15:AD24" si="1">E15+G15+I15+K15+M15+O15+Q15+S15+U15+W15+Y15+AA15</f>
        <v>2</v>
      </c>
      <c r="AD15" s="72">
        <f t="shared" si="1"/>
        <v>0</v>
      </c>
      <c r="AE15" s="73">
        <f t="shared" ref="AE15:AE24" si="2">AD15/AC15</f>
        <v>0</v>
      </c>
      <c r="AF15" s="74">
        <f t="shared" ref="AF15:AF24" si="3">100%-AE15</f>
        <v>1</v>
      </c>
      <c r="AG15" s="75"/>
      <c r="AH15" s="55">
        <f>D15-AC15</f>
        <v>0</v>
      </c>
      <c r="AI15" s="180"/>
    </row>
    <row r="16" spans="1:36" s="17" customFormat="1" ht="39.75" customHeight="1" x14ac:dyDescent="0.2">
      <c r="A16" s="7" t="s">
        <v>38</v>
      </c>
      <c r="B16" s="155" t="s">
        <v>57</v>
      </c>
      <c r="C16" s="68" t="s">
        <v>58</v>
      </c>
      <c r="D16" s="69">
        <v>5</v>
      </c>
      <c r="E16" s="71">
        <v>0</v>
      </c>
      <c r="F16" s="70">
        <v>0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>
        <v>0</v>
      </c>
      <c r="M16" s="71">
        <v>0</v>
      </c>
      <c r="N16" s="70">
        <v>1</v>
      </c>
      <c r="O16" s="71">
        <v>1</v>
      </c>
      <c r="P16" s="70"/>
      <c r="Q16" s="71">
        <v>1</v>
      </c>
      <c r="R16" s="70"/>
      <c r="S16" s="71">
        <v>1</v>
      </c>
      <c r="T16" s="70"/>
      <c r="U16" s="71">
        <v>0</v>
      </c>
      <c r="V16" s="70"/>
      <c r="W16" s="71">
        <v>1</v>
      </c>
      <c r="X16" s="70"/>
      <c r="Y16" s="71">
        <v>0</v>
      </c>
      <c r="Z16" s="70"/>
      <c r="AA16" s="71">
        <v>1</v>
      </c>
      <c r="AB16" s="70"/>
      <c r="AC16" s="71">
        <f t="shared" si="1"/>
        <v>5</v>
      </c>
      <c r="AD16" s="72">
        <f t="shared" si="1"/>
        <v>1</v>
      </c>
      <c r="AE16" s="73">
        <f t="shared" si="2"/>
        <v>0.2</v>
      </c>
      <c r="AF16" s="74">
        <f>100%-AE16</f>
        <v>0.8</v>
      </c>
      <c r="AG16" s="75"/>
      <c r="AH16" s="55">
        <f t="shared" ref="AH16:AH20" si="4">D16-AC16</f>
        <v>0</v>
      </c>
      <c r="AI16" s="180">
        <v>175000</v>
      </c>
      <c r="AJ16" s="180">
        <f>D16*AI16</f>
        <v>875000</v>
      </c>
    </row>
    <row r="17" spans="1:36" s="17" customFormat="1" ht="39.75" customHeight="1" x14ac:dyDescent="0.2">
      <c r="A17" s="7" t="s">
        <v>59</v>
      </c>
      <c r="B17" s="155" t="s">
        <v>60</v>
      </c>
      <c r="C17" s="68" t="s">
        <v>58</v>
      </c>
      <c r="D17" s="69">
        <v>3</v>
      </c>
      <c r="E17" s="71">
        <v>0</v>
      </c>
      <c r="F17" s="70">
        <v>0</v>
      </c>
      <c r="G17" s="68">
        <v>0</v>
      </c>
      <c r="H17" s="70">
        <v>0</v>
      </c>
      <c r="I17" s="71">
        <v>0</v>
      </c>
      <c r="J17" s="70">
        <v>0</v>
      </c>
      <c r="K17" s="71">
        <v>0</v>
      </c>
      <c r="L17" s="70">
        <v>0</v>
      </c>
      <c r="M17" s="71">
        <v>0</v>
      </c>
      <c r="N17" s="70">
        <v>1</v>
      </c>
      <c r="O17" s="71">
        <v>1</v>
      </c>
      <c r="P17" s="70"/>
      <c r="Q17" s="71">
        <v>0</v>
      </c>
      <c r="R17" s="70"/>
      <c r="S17" s="71">
        <v>1</v>
      </c>
      <c r="T17" s="70"/>
      <c r="U17" s="71">
        <v>1</v>
      </c>
      <c r="V17" s="70"/>
      <c r="W17" s="71">
        <v>0</v>
      </c>
      <c r="X17" s="70"/>
      <c r="Y17" s="71">
        <v>0</v>
      </c>
      <c r="Z17" s="70"/>
      <c r="AA17" s="71">
        <v>0</v>
      </c>
      <c r="AB17" s="70"/>
      <c r="AC17" s="71">
        <f t="shared" si="1"/>
        <v>3</v>
      </c>
      <c r="AD17" s="72">
        <f t="shared" si="1"/>
        <v>1</v>
      </c>
      <c r="AE17" s="73">
        <f t="shared" si="2"/>
        <v>0.33333333333333331</v>
      </c>
      <c r="AF17" s="74">
        <f t="shared" ref="AF17:AF20" si="5">100%-AE17</f>
        <v>0.66666666666666674</v>
      </c>
      <c r="AG17" s="75"/>
      <c r="AH17" s="55">
        <f t="shared" si="4"/>
        <v>0</v>
      </c>
      <c r="AI17" s="180">
        <v>750000</v>
      </c>
      <c r="AJ17" s="180">
        <f t="shared" ref="AJ17:AJ20" si="6">D17*AI17</f>
        <v>2250000</v>
      </c>
    </row>
    <row r="18" spans="1:36" s="17" customFormat="1" ht="39.75" customHeight="1" x14ac:dyDescent="0.2">
      <c r="A18" s="7" t="s">
        <v>61</v>
      </c>
      <c r="B18" s="155" t="s">
        <v>62</v>
      </c>
      <c r="C18" s="68" t="s">
        <v>58</v>
      </c>
      <c r="D18" s="69">
        <v>3</v>
      </c>
      <c r="E18" s="71">
        <v>0</v>
      </c>
      <c r="F18" s="70">
        <v>0</v>
      </c>
      <c r="G18" s="68">
        <v>0</v>
      </c>
      <c r="H18" s="70">
        <v>0</v>
      </c>
      <c r="I18" s="71">
        <v>0</v>
      </c>
      <c r="J18" s="70">
        <v>0</v>
      </c>
      <c r="K18" s="71">
        <v>0</v>
      </c>
      <c r="L18" s="70">
        <v>0</v>
      </c>
      <c r="M18" s="71">
        <v>0</v>
      </c>
      <c r="N18" s="70">
        <v>0</v>
      </c>
      <c r="O18" s="71">
        <v>1</v>
      </c>
      <c r="P18" s="70"/>
      <c r="Q18" s="71">
        <v>0</v>
      </c>
      <c r="R18" s="70"/>
      <c r="S18" s="71">
        <v>0</v>
      </c>
      <c r="T18" s="70"/>
      <c r="U18" s="71">
        <v>0</v>
      </c>
      <c r="V18" s="70"/>
      <c r="W18" s="71">
        <v>1</v>
      </c>
      <c r="X18" s="70"/>
      <c r="Y18" s="71">
        <v>1</v>
      </c>
      <c r="Z18" s="70"/>
      <c r="AA18" s="71">
        <v>0</v>
      </c>
      <c r="AB18" s="70"/>
      <c r="AC18" s="71">
        <f t="shared" si="1"/>
        <v>3</v>
      </c>
      <c r="AD18" s="72">
        <f t="shared" si="1"/>
        <v>0</v>
      </c>
      <c r="AE18" s="73">
        <f t="shared" si="2"/>
        <v>0</v>
      </c>
      <c r="AF18" s="74">
        <f t="shared" si="5"/>
        <v>1</v>
      </c>
      <c r="AG18" s="75"/>
      <c r="AH18" s="55">
        <f t="shared" si="4"/>
        <v>0</v>
      </c>
      <c r="AI18" s="180">
        <v>600000</v>
      </c>
      <c r="AJ18" s="180">
        <f t="shared" si="6"/>
        <v>1800000</v>
      </c>
    </row>
    <row r="19" spans="1:36" s="17" customFormat="1" ht="39.75" customHeight="1" x14ac:dyDescent="0.2">
      <c r="A19" s="7" t="s">
        <v>63</v>
      </c>
      <c r="B19" s="155" t="s">
        <v>64</v>
      </c>
      <c r="C19" s="68" t="s">
        <v>58</v>
      </c>
      <c r="D19" s="69">
        <f t="shared" si="0"/>
        <v>3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0</v>
      </c>
      <c r="L19" s="70">
        <v>0</v>
      </c>
      <c r="M19" s="71">
        <v>1</v>
      </c>
      <c r="N19" s="70">
        <v>0</v>
      </c>
      <c r="O19" s="71">
        <v>0</v>
      </c>
      <c r="P19" s="70"/>
      <c r="Q19" s="71">
        <v>0</v>
      </c>
      <c r="R19" s="70"/>
      <c r="S19" s="71">
        <v>0</v>
      </c>
      <c r="T19" s="70"/>
      <c r="U19" s="71">
        <v>1</v>
      </c>
      <c r="V19" s="70"/>
      <c r="W19" s="71">
        <v>0</v>
      </c>
      <c r="X19" s="70"/>
      <c r="Y19" s="71">
        <v>1</v>
      </c>
      <c r="Z19" s="70"/>
      <c r="AA19" s="71">
        <v>0</v>
      </c>
      <c r="AB19" s="70"/>
      <c r="AC19" s="71">
        <f t="shared" si="1"/>
        <v>3</v>
      </c>
      <c r="AD19" s="72">
        <f t="shared" si="1"/>
        <v>0</v>
      </c>
      <c r="AE19" s="73">
        <f t="shared" si="2"/>
        <v>0</v>
      </c>
      <c r="AF19" s="74">
        <f t="shared" si="5"/>
        <v>1</v>
      </c>
      <c r="AG19" s="75"/>
      <c r="AH19" s="55">
        <f t="shared" si="4"/>
        <v>0</v>
      </c>
      <c r="AI19" s="180">
        <v>800000</v>
      </c>
      <c r="AJ19" s="180">
        <f t="shared" si="6"/>
        <v>2400000</v>
      </c>
    </row>
    <row r="20" spans="1:36" s="17" customFormat="1" ht="39.75" customHeight="1" x14ac:dyDescent="0.2">
      <c r="A20" s="7" t="s">
        <v>65</v>
      </c>
      <c r="B20" s="155" t="s">
        <v>251</v>
      </c>
      <c r="C20" s="68" t="s">
        <v>58</v>
      </c>
      <c r="D20" s="69"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0</v>
      </c>
      <c r="L20" s="70">
        <v>0</v>
      </c>
      <c r="M20" s="71">
        <v>0</v>
      </c>
      <c r="N20" s="70">
        <v>0</v>
      </c>
      <c r="O20" s="71">
        <v>0</v>
      </c>
      <c r="P20" s="70"/>
      <c r="Q20" s="71">
        <v>0</v>
      </c>
      <c r="R20" s="70"/>
      <c r="S20" s="71">
        <v>1</v>
      </c>
      <c r="T20" s="70"/>
      <c r="U20" s="71">
        <v>1</v>
      </c>
      <c r="V20" s="70"/>
      <c r="W20" s="71">
        <v>1</v>
      </c>
      <c r="X20" s="70"/>
      <c r="Y20" s="71">
        <v>0</v>
      </c>
      <c r="Z20" s="70"/>
      <c r="AA20" s="71">
        <v>0</v>
      </c>
      <c r="AB20" s="70"/>
      <c r="AC20" s="71">
        <f t="shared" si="1"/>
        <v>3</v>
      </c>
      <c r="AD20" s="72">
        <f t="shared" si="1"/>
        <v>0</v>
      </c>
      <c r="AE20" s="73">
        <f t="shared" si="2"/>
        <v>0</v>
      </c>
      <c r="AF20" s="74">
        <f t="shared" si="5"/>
        <v>1</v>
      </c>
      <c r="AG20" s="75"/>
      <c r="AH20" s="55">
        <f t="shared" si="4"/>
        <v>0</v>
      </c>
      <c r="AI20" s="180">
        <v>225000</v>
      </c>
      <c r="AJ20" s="180">
        <f t="shared" si="6"/>
        <v>675000</v>
      </c>
    </row>
    <row r="21" spans="1:36" s="17" customFormat="1" ht="18" customHeight="1" x14ac:dyDescent="0.2">
      <c r="A21" s="7"/>
      <c r="B21" s="152"/>
      <c r="C21" s="68"/>
      <c r="D21" s="69">
        <f>SUM(D15:D20)</f>
        <v>19</v>
      </c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>
        <f>SUM(AC15:AC20)</f>
        <v>19</v>
      </c>
      <c r="AD21" s="72"/>
      <c r="AE21" s="73"/>
      <c r="AF21" s="74"/>
      <c r="AG21" s="75"/>
      <c r="AI21" s="180"/>
      <c r="AJ21" s="180">
        <f>SUM(AJ16:AJ20)</f>
        <v>8000000</v>
      </c>
    </row>
    <row r="22" spans="1:36" s="17" customFormat="1" ht="35.25" customHeight="1" x14ac:dyDescent="0.2">
      <c r="A22" s="23" t="s">
        <v>40</v>
      </c>
      <c r="B22" s="185" t="s">
        <v>67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  <c r="AI22" s="180"/>
      <c r="AJ22" s="180">
        <v>8800000</v>
      </c>
    </row>
    <row r="23" spans="1:36" s="17" customFormat="1" ht="32.25" customHeight="1" x14ac:dyDescent="0.2">
      <c r="A23" s="7" t="s">
        <v>42</v>
      </c>
      <c r="B23" s="155" t="s">
        <v>68</v>
      </c>
      <c r="C23" s="68" t="s">
        <v>56</v>
      </c>
      <c r="D23" s="69">
        <f t="shared" ref="D23:D24" si="7">SUM(E23,G23,I23,K23,M23,O23,Q23,S23,U23,W23,Y23,AA23,)</f>
        <v>19</v>
      </c>
      <c r="E23" s="71">
        <v>0</v>
      </c>
      <c r="F23" s="70">
        <v>1</v>
      </c>
      <c r="G23" s="68">
        <v>0</v>
      </c>
      <c r="H23" s="70">
        <v>0</v>
      </c>
      <c r="I23" s="71">
        <v>1</v>
      </c>
      <c r="J23" s="70">
        <v>0</v>
      </c>
      <c r="K23" s="71">
        <v>0</v>
      </c>
      <c r="L23" s="70">
        <v>0</v>
      </c>
      <c r="M23" s="71">
        <v>1</v>
      </c>
      <c r="N23" s="70">
        <v>2</v>
      </c>
      <c r="O23" s="71">
        <v>3</v>
      </c>
      <c r="P23" s="70"/>
      <c r="Q23" s="71">
        <v>1</v>
      </c>
      <c r="R23" s="70"/>
      <c r="S23" s="71">
        <v>3</v>
      </c>
      <c r="T23" s="70"/>
      <c r="U23" s="71">
        <v>3</v>
      </c>
      <c r="V23" s="70"/>
      <c r="W23" s="71">
        <v>3</v>
      </c>
      <c r="X23" s="70"/>
      <c r="Y23" s="71">
        <v>2</v>
      </c>
      <c r="Z23" s="70"/>
      <c r="AA23" s="71">
        <v>2</v>
      </c>
      <c r="AB23" s="70"/>
      <c r="AC23" s="71">
        <f t="shared" si="1"/>
        <v>19</v>
      </c>
      <c r="AD23" s="72">
        <f t="shared" si="1"/>
        <v>3</v>
      </c>
      <c r="AE23" s="73">
        <f t="shared" si="2"/>
        <v>0.15789473684210525</v>
      </c>
      <c r="AF23" s="74">
        <f t="shared" si="3"/>
        <v>0.84210526315789469</v>
      </c>
      <c r="AG23" s="75"/>
      <c r="AI23" s="180"/>
      <c r="AJ23" s="180">
        <f>AJ22-AJ21</f>
        <v>800000</v>
      </c>
    </row>
    <row r="24" spans="1:36" s="17" customFormat="1" ht="39.75" customHeight="1" x14ac:dyDescent="0.2">
      <c r="A24" s="7" t="s">
        <v>47</v>
      </c>
      <c r="B24" s="155" t="s">
        <v>250</v>
      </c>
      <c r="C24" s="68" t="s">
        <v>56</v>
      </c>
      <c r="D24" s="69">
        <f t="shared" si="7"/>
        <v>4</v>
      </c>
      <c r="E24" s="69">
        <v>0</v>
      </c>
      <c r="F24" s="79">
        <v>1</v>
      </c>
      <c r="G24" s="71">
        <v>0</v>
      </c>
      <c r="H24" s="70">
        <v>1</v>
      </c>
      <c r="I24" s="71">
        <v>0</v>
      </c>
      <c r="J24" s="72">
        <v>0</v>
      </c>
      <c r="K24" s="71">
        <v>1</v>
      </c>
      <c r="L24" s="70">
        <v>0</v>
      </c>
      <c r="M24" s="71">
        <v>0</v>
      </c>
      <c r="N24" s="70">
        <v>0</v>
      </c>
      <c r="O24" s="71">
        <v>0</v>
      </c>
      <c r="P24" s="70"/>
      <c r="Q24" s="71">
        <v>1</v>
      </c>
      <c r="R24" s="70"/>
      <c r="S24" s="71">
        <v>0</v>
      </c>
      <c r="T24" s="70"/>
      <c r="U24" s="71">
        <v>0</v>
      </c>
      <c r="V24" s="70"/>
      <c r="W24" s="71">
        <v>1</v>
      </c>
      <c r="X24" s="70"/>
      <c r="Y24" s="71">
        <v>0</v>
      </c>
      <c r="Z24" s="70"/>
      <c r="AA24" s="71">
        <v>1</v>
      </c>
      <c r="AB24" s="70"/>
      <c r="AC24" s="71">
        <f t="shared" si="1"/>
        <v>4</v>
      </c>
      <c r="AD24" s="72">
        <f t="shared" si="1"/>
        <v>2</v>
      </c>
      <c r="AE24" s="73">
        <f t="shared" si="2"/>
        <v>0.5</v>
      </c>
      <c r="AF24" s="74">
        <f t="shared" si="3"/>
        <v>0.5</v>
      </c>
      <c r="AG24" s="75"/>
      <c r="AI24" s="180"/>
    </row>
    <row r="25" spans="1:36" s="17" customFormat="1" ht="18" customHeight="1" x14ac:dyDescent="0.2">
      <c r="A25" s="80"/>
      <c r="B25" s="157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  <c r="AI25" s="180"/>
    </row>
    <row r="26" spans="1:36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6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6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6" x14ac:dyDescent="0.2">
      <c r="A29" s="44"/>
    </row>
    <row r="30" spans="1:36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6" fitToHeight="0" orientation="landscape" r:id="rId1"/>
  <headerFooter>
    <oddFooter>&amp;C&amp;P de &amp;N</oddFooter>
  </headerFooter>
  <colBreaks count="1" manualBreakCount="1">
    <brk id="33" max="3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1E3-DBA3-46BE-A706-D3DFCA8AF641}">
  <sheetPr>
    <tabColor rgb="FF00B050"/>
  </sheetPr>
  <dimension ref="A1:AG36"/>
  <sheetViews>
    <sheetView showRuler="0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25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85546875" style="51" customWidth="1"/>
    <col min="15" max="15" width="5.7109375" style="50" customWidth="1"/>
    <col min="16" max="16" width="5.42578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7.140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" style="1" customWidth="1"/>
    <col min="35" max="16384" width="11.42578125" style="1"/>
  </cols>
  <sheetData>
    <row r="1" spans="1:33" ht="24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92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246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3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</row>
    <row r="8" spans="1:33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6"/>
    </row>
    <row r="9" spans="1:33" s="3" customFormat="1" ht="13.5" customHeight="1" x14ac:dyDescent="0.2">
      <c r="A9" s="194"/>
      <c r="B9" s="197"/>
      <c r="C9" s="200"/>
      <c r="D9" s="20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6"/>
      <c r="AF9" s="186"/>
      <c r="AG9" s="187"/>
    </row>
    <row r="10" spans="1:33" s="17" customFormat="1" ht="18" customHeight="1" x14ac:dyDescent="0.2">
      <c r="A10" s="56"/>
      <c r="B10" s="57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60" customHeight="1" x14ac:dyDescent="0.2">
      <c r="A11" s="18" t="s">
        <v>25</v>
      </c>
      <c r="B11" s="150" t="s">
        <v>93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46.5" customHeight="1" x14ac:dyDescent="0.2">
      <c r="A12" s="21" t="s">
        <v>27</v>
      </c>
      <c r="B12" s="152" t="s">
        <v>94</v>
      </c>
      <c r="C12" s="68" t="s">
        <v>95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0</v>
      </c>
      <c r="W12" s="71">
        <v>70</v>
      </c>
      <c r="X12" s="70">
        <v>0</v>
      </c>
      <c r="Y12" s="71">
        <v>71</v>
      </c>
      <c r="Z12" s="70">
        <v>0</v>
      </c>
      <c r="AA12" s="71">
        <v>80</v>
      </c>
      <c r="AB12" s="70">
        <v>0</v>
      </c>
      <c r="AC12" s="71">
        <f>E12+G12+I12+K12+M12+O12+Q12+S12+U12+W12+Y12+AA12</f>
        <v>872</v>
      </c>
      <c r="AD12" s="72">
        <f>F12+H12+J12+L12+N12+P12+R12+T12+V12+X12+Z12+AB12</f>
        <v>570</v>
      </c>
      <c r="AE12" s="73">
        <f>AD12/AC12</f>
        <v>0.65366972477064222</v>
      </c>
      <c r="AF12" s="97">
        <f>100%-AE12</f>
        <v>0.34633027522935778</v>
      </c>
      <c r="AG12" s="114"/>
    </row>
    <row r="13" spans="1:33" s="17" customFormat="1" ht="46.5" customHeight="1" x14ac:dyDescent="0.2">
      <c r="A13" s="21" t="s">
        <v>30</v>
      </c>
      <c r="B13" s="152" t="s">
        <v>96</v>
      </c>
      <c r="C13" s="68" t="s">
        <v>97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0</v>
      </c>
      <c r="W13" s="71">
        <v>23</v>
      </c>
      <c r="X13" s="70">
        <v>0</v>
      </c>
      <c r="Y13" s="71">
        <v>23</v>
      </c>
      <c r="Z13" s="70">
        <v>0</v>
      </c>
      <c r="AA13" s="71">
        <v>23</v>
      </c>
      <c r="AB13" s="70">
        <v>0</v>
      </c>
      <c r="AC13" s="71">
        <f t="shared" ref="AC13:AD15" si="1">E13+G13+I13+K13+M13+O13+Q13+S13+U13+W13+Y13+AA13</f>
        <v>275</v>
      </c>
      <c r="AD13" s="72">
        <f t="shared" si="1"/>
        <v>165</v>
      </c>
      <c r="AE13" s="73">
        <f t="shared" ref="AE13:AE15" si="2">AD13/AC13</f>
        <v>0.6</v>
      </c>
      <c r="AF13" s="97">
        <f t="shared" ref="AF13:AF15" si="3">100%-AE13</f>
        <v>0.4</v>
      </c>
      <c r="AG13" s="114"/>
    </row>
    <row r="14" spans="1:33" s="17" customFormat="1" ht="42" customHeight="1" x14ac:dyDescent="0.2">
      <c r="A14" s="21" t="s">
        <v>76</v>
      </c>
      <c r="B14" s="152" t="s">
        <v>98</v>
      </c>
      <c r="C14" s="68" t="s">
        <v>99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0</v>
      </c>
      <c r="W14" s="71">
        <v>1</v>
      </c>
      <c r="X14" s="70">
        <v>0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4</v>
      </c>
      <c r="AE14" s="73">
        <f t="shared" si="2"/>
        <v>0.26666666666666666</v>
      </c>
      <c r="AF14" s="97">
        <f t="shared" si="3"/>
        <v>0.73333333333333339</v>
      </c>
      <c r="AG14" s="114"/>
    </row>
    <row r="15" spans="1:33" s="17" customFormat="1" ht="41.25" customHeight="1" x14ac:dyDescent="0.2">
      <c r="A15" s="21" t="s">
        <v>100</v>
      </c>
      <c r="B15" s="152" t="s">
        <v>101</v>
      </c>
      <c r="C15" s="68" t="s">
        <v>102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0</v>
      </c>
      <c r="W15" s="71">
        <v>7</v>
      </c>
      <c r="X15" s="70">
        <v>0</v>
      </c>
      <c r="Y15" s="71">
        <v>4</v>
      </c>
      <c r="Z15" s="70">
        <v>0</v>
      </c>
      <c r="AA15" s="71">
        <v>2</v>
      </c>
      <c r="AB15" s="70">
        <v>0</v>
      </c>
      <c r="AC15" s="71">
        <f t="shared" si="1"/>
        <v>62</v>
      </c>
      <c r="AD15" s="72">
        <f t="shared" si="1"/>
        <v>38</v>
      </c>
      <c r="AE15" s="73">
        <f t="shared" si="2"/>
        <v>0.61290322580645162</v>
      </c>
      <c r="AF15" s="97">
        <f t="shared" si="3"/>
        <v>0.38709677419354838</v>
      </c>
      <c r="AG15" s="114"/>
    </row>
    <row r="16" spans="1:33" s="17" customFormat="1" ht="18" customHeight="1" x14ac:dyDescent="0.2">
      <c r="A16" s="21"/>
      <c r="B16" s="152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46.5" customHeight="1" x14ac:dyDescent="0.2">
      <c r="A17" s="23" t="s">
        <v>33</v>
      </c>
      <c r="B17" s="150" t="s">
        <v>103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55" t="s">
        <v>104</v>
      </c>
      <c r="C18" s="68" t="s">
        <v>105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5</v>
      </c>
      <c r="AE18" s="73">
        <f t="shared" ref="AE18:AE20" si="6">AD18/AC18</f>
        <v>0.38461538461538464</v>
      </c>
      <c r="AF18" s="97">
        <f t="shared" ref="AF18:AF20" si="7">100%-AE18</f>
        <v>0.61538461538461542</v>
      </c>
      <c r="AG18" s="114"/>
    </row>
    <row r="19" spans="1:33" s="17" customFormat="1" ht="38.25" customHeight="1" x14ac:dyDescent="0.2">
      <c r="A19" s="7" t="s">
        <v>38</v>
      </c>
      <c r="B19" s="155" t="s">
        <v>106</v>
      </c>
      <c r="C19" s="68" t="s">
        <v>84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59</v>
      </c>
      <c r="B20" s="155" t="s">
        <v>107</v>
      </c>
      <c r="C20" s="68" t="s">
        <v>84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0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0</v>
      </c>
      <c r="AE20" s="73">
        <f t="shared" si="6"/>
        <v>0</v>
      </c>
      <c r="AF20" s="97">
        <f t="shared" si="7"/>
        <v>1</v>
      </c>
      <c r="AG20" s="114"/>
    </row>
    <row r="21" spans="1:33" s="17" customFormat="1" ht="18" customHeight="1" x14ac:dyDescent="0.2">
      <c r="A21" s="80"/>
      <c r="B21" s="81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9" fitToHeight="0" orientation="landscape" horizontalDpi="360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F33-53C8-462D-8981-BD7FFB6E3931}">
  <sheetPr>
    <tabColor rgb="FF00B050"/>
  </sheetPr>
  <dimension ref="A1:AG44"/>
  <sheetViews>
    <sheetView showRuler="0" topLeftCell="A7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122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174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3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</row>
    <row r="8" spans="1:33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6"/>
    </row>
    <row r="9" spans="1:33" s="3" customFormat="1" ht="13.5" customHeight="1" x14ac:dyDescent="0.2">
      <c r="A9" s="193"/>
      <c r="B9" s="196"/>
      <c r="C9" s="199"/>
      <c r="D9" s="199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187"/>
      <c r="AF9" s="187"/>
      <c r="AG9" s="187"/>
    </row>
    <row r="10" spans="1:33" s="17" customFormat="1" ht="18" customHeight="1" x14ac:dyDescent="0.2">
      <c r="A10" s="123"/>
      <c r="B10" s="148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1"/>
      <c r="AG10" s="132"/>
    </row>
    <row r="11" spans="1:33" s="17" customFormat="1" ht="25.5" x14ac:dyDescent="0.2">
      <c r="A11" s="18" t="s">
        <v>25</v>
      </c>
      <c r="B11" s="150" t="s">
        <v>123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2" t="s">
        <v>124</v>
      </c>
      <c r="C12" s="68" t="s">
        <v>125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2" t="s">
        <v>126</v>
      </c>
      <c r="C13" s="68" t="s">
        <v>127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2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50" t="s">
        <v>128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5" t="s">
        <v>129</v>
      </c>
      <c r="C16" s="68" t="s">
        <v>130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5" t="s">
        <v>131</v>
      </c>
      <c r="C17" s="68" t="s">
        <v>132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59</v>
      </c>
      <c r="B18" s="155" t="s">
        <v>133</v>
      </c>
      <c r="C18" s="68" t="s">
        <v>134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2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60" t="s">
        <v>135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5" t="s">
        <v>136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5" t="s">
        <v>137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87</v>
      </c>
      <c r="B23" s="155" t="s">
        <v>138</v>
      </c>
      <c r="C23" s="68" t="s">
        <v>56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139</v>
      </c>
      <c r="B24" s="155" t="s">
        <v>140</v>
      </c>
      <c r="C24" s="68" t="s">
        <v>141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2" t="s">
        <v>247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89</v>
      </c>
      <c r="B26" s="162" t="s">
        <v>142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91</v>
      </c>
      <c r="B27" s="155" t="s">
        <v>143</v>
      </c>
      <c r="C27" s="68" t="s">
        <v>134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144</v>
      </c>
      <c r="B28" s="155" t="s">
        <v>145</v>
      </c>
      <c r="C28" s="68" t="s">
        <v>146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7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A2B-DA26-4011-AF8A-FB65CC4C4104}">
  <sheetPr>
    <tabColor rgb="FF00B050"/>
  </sheetPr>
  <dimension ref="A1:AG34"/>
  <sheetViews>
    <sheetView showRuler="0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3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175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147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3" ht="15.75" customHeight="1" x14ac:dyDescent="0.2">
      <c r="A5" s="227" t="s">
        <v>176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3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3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</row>
    <row r="8" spans="1:33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6"/>
    </row>
    <row r="9" spans="1:33" s="3" customFormat="1" ht="13.5" customHeight="1" x14ac:dyDescent="0.2">
      <c r="A9" s="193"/>
      <c r="B9" s="196"/>
      <c r="C9" s="199"/>
      <c r="D9" s="199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187"/>
      <c r="AF9" s="187"/>
      <c r="AG9" s="187"/>
    </row>
    <row r="10" spans="1:33" s="17" customFormat="1" ht="18" customHeight="1" x14ac:dyDescent="0.2">
      <c r="A10" s="123"/>
      <c r="B10" s="124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3"/>
      <c r="AG10" s="132"/>
    </row>
    <row r="11" spans="1:33" s="17" customFormat="1" ht="60" customHeight="1" x14ac:dyDescent="0.2">
      <c r="A11" s="18" t="s">
        <v>25</v>
      </c>
      <c r="B11" s="67" t="s">
        <v>148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149</v>
      </c>
      <c r="C12" s="68" t="s">
        <v>56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150</v>
      </c>
      <c r="C13" s="68" t="s">
        <v>56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151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152</v>
      </c>
      <c r="C16" s="68" t="s">
        <v>153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154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DB48-7709-40F0-AC39-87D5CDE303F5}">
  <sheetPr>
    <tabColor rgb="FF00B050"/>
  </sheetPr>
  <dimension ref="A1:AI38"/>
  <sheetViews>
    <sheetView showRuler="0" topLeftCell="A7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</row>
    <row r="2" spans="1:35" ht="24" customHeight="1" x14ac:dyDescent="0.2">
      <c r="A2" s="237" t="s">
        <v>49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2" t="s">
        <v>181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155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5" ht="15.75" customHeight="1" x14ac:dyDescent="0.2">
      <c r="A5" s="227" t="s">
        <v>182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5" ht="12.75" customHeight="1" x14ac:dyDescent="0.2">
      <c r="A6" s="219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20"/>
    </row>
    <row r="7" spans="1:35" s="3" customFormat="1" ht="13.5" customHeight="1" x14ac:dyDescent="0.2">
      <c r="A7" s="192" t="s">
        <v>2</v>
      </c>
      <c r="B7" s="195" t="s">
        <v>3</v>
      </c>
      <c r="C7" s="198" t="s">
        <v>4</v>
      </c>
      <c r="D7" s="198" t="s">
        <v>5</v>
      </c>
      <c r="E7" s="201" t="s">
        <v>6</v>
      </c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186" t="s">
        <v>7</v>
      </c>
      <c r="AD7" s="186"/>
      <c r="AE7" s="186" t="s">
        <v>8</v>
      </c>
      <c r="AF7" s="186" t="s">
        <v>9</v>
      </c>
      <c r="AG7" s="186" t="s">
        <v>10</v>
      </c>
    </row>
    <row r="8" spans="1:35" s="3" customFormat="1" ht="15.75" customHeight="1" x14ac:dyDescent="0.2">
      <c r="A8" s="193"/>
      <c r="B8" s="196"/>
      <c r="C8" s="199"/>
      <c r="D8" s="199"/>
      <c r="E8" s="216" t="s">
        <v>11</v>
      </c>
      <c r="F8" s="216"/>
      <c r="G8" s="216" t="s">
        <v>12</v>
      </c>
      <c r="H8" s="216"/>
      <c r="I8" s="216" t="s">
        <v>13</v>
      </c>
      <c r="J8" s="216"/>
      <c r="K8" s="216" t="s">
        <v>14</v>
      </c>
      <c r="L8" s="216"/>
      <c r="M8" s="218" t="s">
        <v>15</v>
      </c>
      <c r="N8" s="216"/>
      <c r="O8" s="216" t="s">
        <v>16</v>
      </c>
      <c r="P8" s="216"/>
      <c r="Q8" s="216" t="s">
        <v>17</v>
      </c>
      <c r="R8" s="216"/>
      <c r="S8" s="216" t="s">
        <v>18</v>
      </c>
      <c r="T8" s="216"/>
      <c r="U8" s="216" t="s">
        <v>19</v>
      </c>
      <c r="V8" s="216"/>
      <c r="W8" s="216" t="s">
        <v>20</v>
      </c>
      <c r="X8" s="216"/>
      <c r="Y8" s="216" t="s">
        <v>21</v>
      </c>
      <c r="Z8" s="216"/>
      <c r="AA8" s="216" t="s">
        <v>22</v>
      </c>
      <c r="AB8" s="216"/>
      <c r="AC8" s="186"/>
      <c r="AD8" s="186"/>
      <c r="AE8" s="186"/>
      <c r="AF8" s="186"/>
      <c r="AG8" s="186"/>
    </row>
    <row r="9" spans="1:35" s="3" customFormat="1" ht="13.5" customHeight="1" x14ac:dyDescent="0.2">
      <c r="A9" s="194"/>
      <c r="B9" s="197"/>
      <c r="C9" s="200"/>
      <c r="D9" s="200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86"/>
      <c r="AF9" s="186"/>
      <c r="AG9" s="187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156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0</v>
      </c>
      <c r="W12" s="71">
        <v>93</v>
      </c>
      <c r="X12" s="70">
        <v>0</v>
      </c>
      <c r="Y12" s="71">
        <v>93</v>
      </c>
      <c r="Z12" s="70">
        <v>0</v>
      </c>
      <c r="AA12" s="71">
        <v>93</v>
      </c>
      <c r="AB12" s="70">
        <v>0</v>
      </c>
      <c r="AC12" s="71">
        <f>E12+G12+I12+K12+M12+O12+Q12+S12+U12+W12+Y12+AA12</f>
        <v>1088</v>
      </c>
      <c r="AD12" s="72">
        <f>F12+H12+J12+L12+N12+P12+R12+T12+V12+X12+Z12+AB12</f>
        <v>851</v>
      </c>
      <c r="AE12" s="73">
        <f>AD12/AC12</f>
        <v>0.78216911764705888</v>
      </c>
      <c r="AF12" s="97">
        <f>100%-AE12</f>
        <v>0.21783088235294112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159</v>
      </c>
      <c r="C13" s="68" t="s">
        <v>56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15</v>
      </c>
      <c r="AE13" s="73">
        <f>AD13/AC13</f>
        <v>0.625</v>
      </c>
      <c r="AF13" s="97">
        <f>100%-AE13</f>
        <v>0.375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160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0</v>
      </c>
      <c r="W17" s="71">
        <v>195</v>
      </c>
      <c r="X17" s="70">
        <v>0</v>
      </c>
      <c r="Y17" s="71">
        <v>195</v>
      </c>
      <c r="Z17" s="70">
        <v>0</v>
      </c>
      <c r="AA17" s="71">
        <v>195</v>
      </c>
      <c r="AB17" s="70">
        <v>0</v>
      </c>
      <c r="AC17" s="71">
        <f t="shared" si="1"/>
        <v>2331</v>
      </c>
      <c r="AD17" s="72">
        <f t="shared" si="1"/>
        <v>1093</v>
      </c>
      <c r="AE17" s="73">
        <f t="shared" si="2"/>
        <v>0.46889746889746892</v>
      </c>
      <c r="AF17" s="97">
        <f t="shared" si="3"/>
        <v>0.53110253110253103</v>
      </c>
      <c r="AG17" s="75"/>
    </row>
    <row r="18" spans="1:33" s="17" customFormat="1" ht="39.75" customHeight="1" x14ac:dyDescent="0.2">
      <c r="A18" s="7" t="s">
        <v>59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15</v>
      </c>
      <c r="AE18" s="73">
        <f t="shared" si="2"/>
        <v>0.5357142857142857</v>
      </c>
      <c r="AF18" s="97">
        <f t="shared" si="3"/>
        <v>0.4642857142857143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168</v>
      </c>
      <c r="C21" s="68" t="s">
        <v>132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0</v>
      </c>
      <c r="AA22" s="71">
        <v>0</v>
      </c>
      <c r="AB22" s="70">
        <v>0</v>
      </c>
      <c r="AC22" s="71">
        <f t="shared" si="1"/>
        <v>9</v>
      </c>
      <c r="AD22" s="72">
        <f t="shared" si="1"/>
        <v>6</v>
      </c>
      <c r="AE22" s="73">
        <f t="shared" si="2"/>
        <v>0.66666666666666663</v>
      </c>
      <c r="AF22" s="97">
        <f t="shared" si="3"/>
        <v>0.33333333333333337</v>
      </c>
      <c r="AG22" s="75"/>
    </row>
    <row r="23" spans="1:33" s="17" customFormat="1" ht="18" customHeight="1" x14ac:dyDescent="0.2">
      <c r="A23" s="134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60" verticalDpi="36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2026-07-16T18:32:31Z</cp:lastPrinted>
  <dcterms:created xsi:type="dcterms:W3CDTF">2022-04-05T23:36:35Z</dcterms:created>
  <dcterms:modified xsi:type="dcterms:W3CDTF">2026-07-28T17:22:26Z</dcterms:modified>
</cp:coreProperties>
</file>